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9.xml.rels" ContentType="application/vnd.openxmlformats-package.relationships+xml"/>
  <Override PartName="/xl/externalLinks/_rels/externalLink8.xml.rels" ContentType="application/vnd.openxmlformats-package.relationships+xml"/>
  <Override PartName="/xl/externalLinks/_rels/externalLink7.xml.rels" ContentType="application/vnd.openxmlformats-package.relationships+xml"/>
  <Override PartName="/xl/externalLinks/_rels/externalLink6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4"/>
  </bookViews>
  <sheets>
    <sheet name="Summary" sheetId="1" state="visible" r:id="rId3"/>
    <sheet name="Green Square Summary" sheetId="2" state="visible" r:id="rId4"/>
    <sheet name="L'avenir Summary" sheetId="3" state="visible" r:id="rId5"/>
    <sheet name="Offers" sheetId="4" state="visible" r:id="rId6"/>
    <sheet name="Offers DP" sheetId="5" state="visible" r:id="rId7"/>
    <sheet name="Sheet2" sheetId="6" state="visible" r:id="rId8"/>
    <sheet name="Net Cash Flow -With DP" sheetId="7" state="visible" r:id="rId9"/>
    <sheet name="Net Cash Flow -Without DP" sheetId="8" state="visible" r:id="rId10"/>
    <sheet name="Cash In Flow Summary" sheetId="9" state="visible" r:id="rId11"/>
    <sheet name="Green Square" sheetId="10" state="visible" r:id="rId12"/>
    <sheet name="L'avenir" sheetId="11" state="visible" r:id="rId13"/>
    <sheet name="Cash Out Detail" sheetId="12" state="visible" r:id="rId14"/>
    <sheet name="Stage Schedule &amp; Costs (2)" sheetId="13" state="visible" r:id="rId15"/>
    <sheet name="BOQ" sheetId="14" state="hidden" r:id="rId16"/>
    <sheet name="Sheet9" sheetId="15" state="hidden" r:id="rId17"/>
    <sheet name="Price Increase" sheetId="16" state="hidden" r:id="rId18"/>
    <sheet name="Cash Outflow" sheetId="17" state="hidden" r:id="rId19"/>
    <sheet name="Stage Schedule &amp; Costs" sheetId="18" state="hidden" r:id="rId20"/>
    <sheet name="Sheet10" sheetId="19" state="hidden" r:id="rId21"/>
    <sheet name="Direct Expenses " sheetId="20" state="hidden" r:id="rId22"/>
    <sheet name="Indirect Expenses " sheetId="21" state="hidden" r:id="rId23"/>
    <sheet name="Sheet12" sheetId="22" state="hidden" r:id="rId24"/>
    <sheet name="Total CostOld" sheetId="23" state="hidden" r:id="rId25"/>
    <sheet name="Sheet1" sheetId="24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function="false" hidden="true" localSheetId="11" name="_xlnm._FilterDatabase" vbProcedure="false">'Cash Out Detail'!$B$42:$CO$45</definedName>
    <definedName function="false" hidden="true" name="a" vbProcedure="false">IF(AND(#REF!&gt;#REF!,#REF!&lt;=#REF!),"A","")</definedName>
    <definedName function="false" hidden="false" name="A01AC" vbProcedure="false">#N/A</definedName>
    <definedName function="false" hidden="false" name="A01CAT" vbProcedure="false">#N/A</definedName>
    <definedName function="false" hidden="false" name="A01CODE" vbProcedure="false">#N/A</definedName>
    <definedName function="false" hidden="false" name="A01DATA" vbProcedure="false">#N/A</definedName>
    <definedName function="false" hidden="false" name="A01MI" vbProcedure="false">#N/A</definedName>
    <definedName function="false" hidden="false" name="A01TO" vbProcedure="false">#N/A</definedName>
    <definedName function="false" hidden="false" name="A01_" vbProcedure="false">#N/A</definedName>
    <definedName function="false" hidden="false" name="AA" vbProcedure="false">#REF!</definedName>
    <definedName function="false" hidden="false" name="aaa" vbProcedure="false">#REF!</definedName>
    <definedName function="false" hidden="true" name="aaaa" vbProcedure="false">IF(AND(#REF!&gt;=#REF!,#REF!&lt;=#REF!),"A","")</definedName>
    <definedName function="false" hidden="false" name="aaaaa" vbProcedure="false">#REF!</definedName>
    <definedName function="false" hidden="false" name="aaaaaaaaaaaaaaaa" vbProcedure="false">#REF!</definedName>
    <definedName function="false" hidden="false" name="AAAC" vbProcedure="false">#REF!</definedName>
    <definedName function="false" hidden="false" name="aab" vbProcedure="false">'[5]01'!$A$1:$C$65536,'[5]01'!#ref!</definedName>
    <definedName function="false" hidden="false" name="ab" vbProcedure="false">'[4]z- general price summary'!#ref!</definedName>
    <definedName function="false" hidden="false" name="AC" vbProcedure="false">#REF!</definedName>
    <definedName function="false" hidden="false" name="ACAC" vbProcedure="false">#REF!</definedName>
    <definedName function="false" hidden="false" name="Acc_Deprec_Mach" vbProcedure="false">#REF!</definedName>
    <definedName function="false" hidden="false" name="Acc_Deprec_Veh" vbProcedure="false">#REF!</definedName>
    <definedName function="false" hidden="false" name="ACTIVITY" vbProcedure="false">#REF!</definedName>
    <definedName function="false" hidden="false" name="Activité_Pays" vbProcedure="false">#REF!</definedName>
    <definedName function="false" hidden="false" name="ACTUAL__OPERATING__STATEMENT" vbProcedure="false">#REF!</definedName>
    <definedName function="false" hidden="false" name="adaddad" vbProcedure="false">[6]external!#ref!</definedName>
    <definedName function="false" hidden="false" name="Adebomi_Onisile" vbProcedure="false">#REF!</definedName>
    <definedName function="false" hidden="false" name="Adjustmentarchitectural" vbProcedure="false">[7]architectural!#ref!</definedName>
    <definedName function="false" hidden="false" name="Adjustmentexternal" vbProcedure="false">[7]external!#ref!</definedName>
    <definedName function="false" hidden="false" name="Adjustmentlift" vbProcedure="false">[7]lift!#ref!</definedName>
    <definedName function="false" hidden="false" name="Adjustmentpiles" vbProcedure="false">#REF!</definedName>
    <definedName function="false" hidden="false" name="Adjustmentstructural" vbProcedure="false">'[7] structural'!#ref!</definedName>
    <definedName function="false" hidden="false" name="Adjustmenttravellingcrane" vbProcedure="false">[7]travel.cranes!#ref!</definedName>
    <definedName function="false" hidden="false" name="adl" vbProcedure="false">#REF!</definedName>
    <definedName function="false" hidden="false" name="advance" vbProcedure="false">#REF!</definedName>
    <definedName function="false" hidden="false" name="AdvPymtEmployee" vbProcedure="false">#REF!+#REF!</definedName>
    <definedName function="false" hidden="false" name="AdvPymtSuppliers" vbProcedure="false">#REF!+#REF!</definedName>
    <definedName function="false" hidden="false" name="AdvPymt_Received_ALVACEM" vbProcedure="false">#REF!</definedName>
    <definedName function="false" hidden="false" name="affaire" vbProcedure="false">#REF!</definedName>
    <definedName function="false" hidden="false" name="ahmed" vbProcedure="false">#REF!</definedName>
    <definedName function="false" hidden="false" name="ahmedshahin" vbProcedure="false">#REF!</definedName>
    <definedName function="false" hidden="false" name="air_receivers" vbProcedure="false">#REF!</definedName>
    <definedName function="false" hidden="false" name="AK" vbProcedure="false">#REF!</definedName>
    <definedName function="false" hidden="false" name="akolz" vbProcedure="false">#REF!</definedName>
    <definedName function="false" hidden="false" name="akolz2" vbProcedure="false">#REF!</definedName>
    <definedName function="false" hidden="false" name="ALL" vbProcedure="false">#REF!</definedName>
    <definedName function="false" hidden="false" name="AllJnr" vbProcedure="false">#REF!</definedName>
    <definedName function="false" hidden="false" name="AllJnr1" vbProcedure="false">#REF!</definedName>
    <definedName function="false" hidden="false" name="AllJnr2" vbProcedure="false">#REF!</definedName>
    <definedName function="false" hidden="false" name="AllJnr3" vbProcedure="false">#REF!</definedName>
    <definedName function="false" hidden="false" name="AllJnr4" vbProcedure="false">#REF!</definedName>
    <definedName function="false" hidden="false" name="alllines" vbProcedure="false">[4]Sheet1!$B$20:$B$425</definedName>
    <definedName function="false" hidden="false" name="Allowances" vbProcedure="false">#REF!</definedName>
    <definedName function="false" hidden="false" name="allowancesp" vbProcedure="false">#REF!</definedName>
    <definedName function="false" hidden="false" name="Allowancess" vbProcedure="false">#REF!</definedName>
    <definedName function="false" hidden="false" name="All_Item" vbProcedure="false">#REF!</definedName>
    <definedName function="false" hidden="false" name="ALPIN" vbProcedure="false">#N/A</definedName>
    <definedName function="false" hidden="false" name="ALPJYOU" vbProcedure="false">#N/A</definedName>
    <definedName function="false" hidden="false" name="ALPTOI" vbProcedure="false">#N/A</definedName>
    <definedName function="false" hidden="false" name="Amortiz" vbProcedure="false">#REF!</definedName>
    <definedName function="false" hidden="false" name="ANA" vbProcedure="false">#REF!</definedName>
    <definedName function="false" hidden="false" name="Anihuvi_Ayeni" vbProcedure="false">#REF!</definedName>
    <definedName function="false" hidden="false" name="AnnualNotes" vbProcedure="false">#REF!</definedName>
    <definedName function="false" hidden="false" name="AnnualTaxComp" vbProcedure="false">#REF!</definedName>
    <definedName function="false" hidden="false" name="ANTEA" vbProcedure="false">#REF!</definedName>
    <definedName function="false" hidden="false" name="any" vbProcedure="false">#REF!</definedName>
    <definedName function="false" hidden="false" name="aocd" vbProcedure="false">[8]AN!$K$3</definedName>
    <definedName function="false" hidden="false" name="apo_analogon" vbProcedure="false">#REF!</definedName>
    <definedName function="false" hidden="false" name="apo_code" vbProcedure="false">#REF!</definedName>
    <definedName function="false" hidden="false" name="apo_descr" vbProcedure="false">#REF!</definedName>
    <definedName function="false" hidden="false" name="apo_diafora" vbProcedure="false">#REF!</definedName>
    <definedName function="false" hidden="false" name="apo_diafora2" vbProcedure="false">#REF!</definedName>
    <definedName function="false" hidden="false" name="apo_monimes" vbProcedure="false">#REF!</definedName>
    <definedName function="false" hidden="false" name="apo_synolo" vbProcedure="false">#REF!</definedName>
    <definedName function="false" hidden="false" name="apo_syntel" vbProcedure="false">#REF!</definedName>
    <definedName function="false" hidden="false" name="apo_ypoloipo" vbProcedure="false">#REF!</definedName>
    <definedName function="false" hidden="false" name="APPENDIX7" vbProcedure="false">#REF!</definedName>
    <definedName function="false" hidden="false" name="APPENDIX8" vbProcedure="false">#REF!</definedName>
    <definedName function="false" hidden="false" name="April19" vbProcedure="false">#REF!</definedName>
    <definedName function="false" hidden="false" name="AR" vbProcedure="false">#REF!</definedName>
    <definedName function="false" hidden="false" name="AREA" vbProcedure="false">#REF!</definedName>
    <definedName function="false" hidden="false" name="arms" vbProcedure="false">#REF!</definedName>
    <definedName function="false" hidden="false" name="arrearsmanager" vbProcedure="false">#REF!</definedName>
    <definedName function="false" hidden="false" name="as" vbProcedure="false">[9]lift!#ref!</definedName>
    <definedName function="false" hidden="true" name="AS2DocOpenMode" vbProcedure="false">"AS2DocumentEdit"</definedName>
    <definedName function="false" hidden="false" name="asa" vbProcedure="false">#REF!</definedName>
    <definedName function="false" hidden="true" name="asasfasf" vbProcedure="false">IF(#REF!="","",INDUSTRIAL_I_ScenarioE75&amp;INDUSTRIAL_I_ScenarioD75&amp;INDUSTRIAL_I_ScenarioC75&amp;INDUSTRIAL_I_ScenarioB75&amp;INDUSTRIAL_I_ScenarioA75)</definedName>
    <definedName function="false" hidden="false" name="asd" vbProcedure="false">#REF!</definedName>
    <definedName function="false" hidden="true" name="asdasd" vbProcedure="false">IF(#REF!="","",INDUSTRIAL_I_ScenarioE67&amp;INDUSTRIAL_I_ScenarioD67&amp;INDUSTRIAL_I_ScenarioC67&amp;INDUSTRIAL_I_ScenarioB67&amp;INDUSTRIAL_I_ScenarioA67)</definedName>
    <definedName function="false" hidden="true" name="ASEDfasdfjoerfoiweroifjwer" vbProcedure="false">#REF!</definedName>
    <definedName function="false" hidden="false" name="assds" vbProcedure="false">[10]AN!$H$3</definedName>
    <definedName function="false" hidden="false" name="ASSET" vbProcedure="false">#REF!</definedName>
    <definedName function="false" hidden="false" name="Assets" vbProcedure="false">#REF!</definedName>
    <definedName function="false" hidden="true" name="ATLAS2" vbProcedure="false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function="false" hidden="false" name="auto" vbProcedure="false">#REF!</definedName>
    <definedName function="false" hidden="false" name="Automation" vbProcedure="false">#REF!</definedName>
    <definedName function="false" hidden="false" name="avg00" vbProcedure="false">#REF!</definedName>
    <definedName function="false" hidden="false" name="AVOITPOUREFF" vbProcedure="false">#REF!</definedName>
    <definedName function="false" hidden="false" name="aw" vbProcedure="false">[10]AN!$H$4</definedName>
    <definedName function="false" hidden="false" name="aww" vbProcedure="false">#REF!</definedName>
    <definedName function="false" hidden="false" name="ayija" vbProcedure="false">#REF!</definedName>
    <definedName function="false" hidden="false" name="A_DM" vbProcedure="false">#REF!</definedName>
    <definedName function="false" hidden="false" name="A_GRD" vbProcedure="false">#REF!</definedName>
    <definedName function="false" hidden="false" name="A_ITL" vbProcedure="false">#REF!</definedName>
    <definedName function="false" hidden="false" name="A_USD" vbProcedure="false">#REF!</definedName>
    <definedName function="false" hidden="false" name="A__Formwork" vbProcedure="false">'[4]#REF'!$B$2:$M$49</definedName>
    <definedName function="false" hidden="false" name="B" vbProcedure="false">#REF!</definedName>
    <definedName function="false" hidden="false" name="ba" vbProcedure="false">#REF!</definedName>
    <definedName function="false" hidden="true" name="BAB" vbProcedure="false">#N/A</definedName>
    <definedName function="false" hidden="false" name="BALANCE" vbProcedure="false">#REF!</definedName>
    <definedName function="false" hidden="false" name="BalanceSheetDates" vbProcedure="false">#REF!</definedName>
    <definedName function="false" hidden="false" name="Balance_Sheet_as_on_28_February_1998" vbProcedure="false">#REF!</definedName>
    <definedName function="false" hidden="false" name="Band0" vbProcedure="false">#REF!</definedName>
    <definedName function="false" hidden="false" name="Band2" vbProcedure="false">#REF!</definedName>
    <definedName function="false" hidden="false" name="Band3" vbProcedure="false">#REF!</definedName>
    <definedName function="false" hidden="false" name="Band4" vbProcedure="false">#REF!</definedName>
    <definedName function="false" hidden="false" name="Band6" vbProcedure="false">#REF!</definedName>
    <definedName function="false" hidden="false" name="bang" vbProcedure="false">#REF!</definedName>
    <definedName function="false" hidden="false" name="BAS" vbProcedure="false">#REF!</definedName>
    <definedName function="false" hidden="false" name="base" vbProcedure="false">#REF!</definedName>
    <definedName function="false" hidden="false" name="basic" vbProcedure="false">#REF!</definedName>
    <definedName function="false" hidden="false" name="basicp" vbProcedure="false">#REF!</definedName>
    <definedName function="false" hidden="false" name="BAT" vbProcedure="false">#REF!</definedName>
    <definedName function="false" hidden="false" name="BB" vbProcedure="false">#REF!</definedName>
    <definedName function="false" hidden="false" name="bbbb" vbProcedure="false">#REF!</definedName>
    <definedName function="false" hidden="false" name="Beg_Period" vbProcedure="false">#REF!</definedName>
    <definedName function="false" hidden="false" name="BETON" vbProcedure="false">#REF!</definedName>
    <definedName function="false" hidden="false" name="BILANCIO_IAS." vbProcedure="false">#REF!</definedName>
    <definedName function="false" hidden="false" name="BILANCIO_IV_DIRETTIVA" vbProcedure="false">#REF!</definedName>
    <definedName function="false" hidden="false" name="BILANCI_VALUTOR" vbProcedure="false">#REF!</definedName>
    <definedName function="false" hidden="false" name="Bill.2.Cost.Sum" vbProcedure="false">#REF!</definedName>
    <definedName function="false" hidden="false" name="Bill.2.Sell.Sum" vbProcedure="false">#REF!</definedName>
    <definedName function="false" hidden="false" name="Bill.2.Sum" vbProcedure="false">#REF!</definedName>
    <definedName function="false" hidden="false" name="Bill.3.CostSum" vbProcedure="false">#REF!</definedName>
    <definedName function="false" hidden="false" name="Bill.3.Sell.Sum" vbProcedure="false">#REF!</definedName>
    <definedName function="false" hidden="false" name="Bill.3.Sum" vbProcedure="false">#REF!</definedName>
    <definedName function="false" hidden="false" name="Bill.4.Cost.Sum" vbProcedure="false">#REF!</definedName>
    <definedName function="false" hidden="false" name="Bill.4.Sell.Sum" vbProcedure="false">#REF!</definedName>
    <definedName function="false" hidden="false" name="Bill.4.Sum" vbProcedure="false">#REF!</definedName>
    <definedName function="false" hidden="false" name="BILL8DIV02TOTALAMT" vbProcedure="false">#REF!</definedName>
    <definedName function="false" hidden="false" name="BILL8DIV03TOTALAMT" vbProcedure="false">#REF!</definedName>
    <definedName function="false" hidden="false" name="BILL8DIV04TOTALAMT" vbProcedure="false">#REF!</definedName>
    <definedName function="false" hidden="false" name="BILL8DIV05TOTALAMT" vbProcedure="false">#REF!</definedName>
    <definedName function="false" hidden="false" name="BILL8DIV06TOTALAMT" vbProcedure="false">#REF!</definedName>
    <definedName function="false" hidden="false" name="BILL8DIV07TOTALAMT" vbProcedure="false">#REF!</definedName>
    <definedName function="false" hidden="false" name="BILL8DIV09TOTALAMT" vbProcedure="false">#REF!</definedName>
    <definedName function="false" hidden="false" name="BILL8DIV10TOTALAMT" vbProcedure="false">#REF!</definedName>
    <definedName function="false" hidden="true" name="BJUKLJBJHV" vbProcedure="false">#N/A</definedName>
    <definedName function="false" hidden="false" name="BLDG" vbProcedure="false">[11]LEGEND!$D$8</definedName>
    <definedName function="false" hidden="false" name="bnmk" vbProcedure="false">#REF!</definedName>
    <definedName function="false" hidden="false" name="BON100POUREFF" vbProcedure="false">#REF!</definedName>
    <definedName function="false" hidden="false" name="BON100POURSB" vbProcedure="false">#REF!</definedName>
    <definedName function="false" hidden="false" name="BONUPOUREFF" vbProcedure="false">#REF!</definedName>
    <definedName function="false" hidden="false" name="BONUPOURSB" vbProcedure="false">#REF!</definedName>
    <definedName function="false" hidden="false" name="bonus" vbProcedure="false">#REF!</definedName>
    <definedName function="false" hidden="false" name="bott" vbProcedure="false">#REF!</definedName>
    <definedName function="false" hidden="false" name="BRES" vbProcedure="false">#REF!</definedName>
    <definedName function="false" hidden="false" name="BS_Actual" vbProcedure="false">#REF!</definedName>
    <definedName function="false" hidden="false" name="BS_Budget" vbProcedure="false">#REF!</definedName>
    <definedName function="false" hidden="false" name="BS_Prior_Month" vbProcedure="false">#REF!</definedName>
    <definedName function="false" hidden="true" name="BU" vbProcedure="false">#REF!</definedName>
    <definedName function="false" hidden="false" name="BU19end" vbProcedure="false">#REF!</definedName>
    <definedName function="false" hidden="false" name="Budget_06" vbProcedure="false">#REF!</definedName>
    <definedName function="false" hidden="false" name="BUNAMES" vbProcedure="false">#REF!</definedName>
    <definedName function="false" hidden="false" name="B_DM" vbProcedure="false">#REF!</definedName>
    <definedName function="false" hidden="false" name="B_____CONCRETE_PRICING_TABLE" vbProcedure="false">'[4]#REF'!$B$53:$Q$91</definedName>
    <definedName function="false" hidden="false" name="C0S8" vbProcedure="false">#REF!</definedName>
    <definedName function="false" hidden="false" name="cad_capital" vbProcedure="false">#REF!</definedName>
    <definedName function="false" hidden="false" name="cad_revenue" vbProcedure="false">#REF!</definedName>
    <definedName function="false" hidden="false" name="cal" vbProcedure="false">#REF!</definedName>
    <definedName function="false" hidden="true" name="CAP1B" vbProcedure="false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function="false" hidden="false" name="CAPEX_YTD_Actual" vbProcedure="false">#REF!</definedName>
    <definedName function="false" hidden="false" name="CAPEX_YTD_Budget" vbProcedure="false">#REF!</definedName>
    <definedName function="false" hidden="false" name="CAPEX_YTD_Prior_Year" vbProcedure="false">#REF!</definedName>
    <definedName function="false" hidden="false" name="Capitalized_L_Int_TGF" vbProcedure="false">#REF!</definedName>
    <definedName function="false" hidden="false" name="capital_compressors" vbProcedure="false">#REF!</definedName>
    <definedName function="false" hidden="false" name="capital_spp_pumps" vbProcedure="false">#REF!</definedName>
    <definedName function="false" hidden="false" name="carikur" vbProcedure="false">#REF!</definedName>
    <definedName function="false" hidden="false" name="caritarih" vbProcedure="false">#REF!</definedName>
    <definedName function="false" hidden="false" name="Carparks" vbProcedure="false">'[7] structural'!#ref!</definedName>
    <definedName function="false" hidden="false" name="carpenters_shop" vbProcedure="false">#REF!</definedName>
    <definedName function="false" hidden="false" name="CASH08" vbProcedure="false">#REF!</definedName>
    <definedName function="false" hidden="false" name="CASH09" vbProcedure="false">#REF!</definedName>
    <definedName function="false" hidden="false" name="CAT" vbProcedure="false">#REF!</definedName>
    <definedName function="false" hidden="false" name="Category_All" vbProcedure="false">#REF!</definedName>
    <definedName function="false" hidden="false" name="CATIN" vbProcedure="false">#N/A</definedName>
    <definedName function="false" hidden="false" name="CATJYOU" vbProcedure="false">#N/A</definedName>
    <definedName function="false" hidden="false" name="CATREC" vbProcedure="false">#N/A</definedName>
    <definedName function="false" hidden="false" name="CATSYU" vbProcedure="false">#N/A</definedName>
    <definedName function="false" hidden="false" name="CC" vbProcedure="false">#REF!</definedName>
    <definedName function="false" hidden="true" name="CCC" vbProcedure="false">#REF!</definedName>
    <definedName function="false" hidden="false" name="ccs" vbProcedure="false">#REF!</definedName>
    <definedName function="false" hidden="false" name="CementStock" vbProcedure="false">#REF!</definedName>
    <definedName function="false" hidden="false" name="cement_elevator_no_one" vbProcedure="false">#REF!</definedName>
    <definedName function="false" hidden="false" name="cement_elevator_no_two" vbProcedure="false">#REF!</definedName>
    <definedName function="false" hidden="false" name="cement_mill_maint_consumables" vbProcedure="false">#REF!</definedName>
    <definedName function="false" hidden="false" name="cement_mill_no_one" vbProcedure="false">#REF!</definedName>
    <definedName function="false" hidden="false" name="cement_mill_no_two" vbProcedure="false">#REF!</definedName>
    <definedName function="false" hidden="false" name="CFTUYJ" vbProcedure="false">#REF!</definedName>
    <definedName function="false" hidden="false" name="chap11email1" vbProcedure="false">[4]Sheet1!$A$991:$G$1034</definedName>
    <definedName function="false" hidden="false" name="Charles_Ochonogor" vbProcedure="false">#REF!</definedName>
    <definedName function="false" hidden="false" name="chart" vbProcedure="false">#REF!</definedName>
    <definedName function="false" hidden="false" name="chart_2" vbProcedure="false">#REF!</definedName>
    <definedName function="false" hidden="true" name="CIQWBGuid" vbProcedure="false">"2cd8126d-26c3-430c-b7fa-a069e3a1fc62"</definedName>
    <definedName function="false" hidden="false" name="CIT" vbProcedure="false">#REF!</definedName>
    <definedName function="false" hidden="false" name="CLIENT" vbProcedure="false">[11]LEGEND!$D$6</definedName>
    <definedName function="false" hidden="false" name="ClientCr" vbProcedure="false">#REF!</definedName>
    <definedName function="false" hidden="false" name="ClientDr" vbProcedure="false">#REF!</definedName>
    <definedName function="false" hidden="false" name="CLINKERPROD" vbProcedure="false">#REF!</definedName>
    <definedName function="false" hidden="false" name="clinker_conveyors" vbProcedure="false">#REF!</definedName>
    <definedName function="false" hidden="false" name="clinker_conveyor_no_0ne" vbProcedure="false">#REF!</definedName>
    <definedName function="false" hidden="false" name="clinker_conveyor_no_two" vbProcedure="false">#REF!</definedName>
    <definedName function="false" hidden="false" name="clinker_feed_belt_no_one" vbProcedure="false">#REF!</definedName>
    <definedName function="false" hidden="false" name="clinker_feed_belt_no_two" vbProcedure="false">#REF!</definedName>
    <definedName function="false" hidden="false" name="clos00" vbProcedure="false">#REF!</definedName>
    <definedName function="false" hidden="false" name="clos99" vbProcedure="false">#REF!</definedName>
    <definedName function="false" hidden="false" name="clôture" vbProcedure="false">#REF!</definedName>
    <definedName function="false" hidden="false" name="codeREF_A" vbProcedure="false">#REF!</definedName>
    <definedName function="false" hidden="false" name="codeREF_B" vbProcedure="false">#REF!</definedName>
    <definedName function="false" hidden="false" name="CodeTypes" vbProcedure="false">#REF!</definedName>
    <definedName function="false" hidden="false" name="COLCOPIERVALEURSemail1" vbProcedure="false">[4]Sheet1!$A$1:$G$65536</definedName>
    <definedName function="false" hidden="false" name="COLCOPIERVALEURSemail2" vbProcedure="false">#REF!</definedName>
    <definedName function="false" hidden="false" name="ColorNames" vbProcedure="false">#REF!</definedName>
    <definedName function="false" hidden="false" name="COMMPOUREFF" vbProcedure="false">#REF!</definedName>
    <definedName function="false" hidden="false" name="COMMPOURSB" vbProcedure="false">#REF!</definedName>
    <definedName function="false" hidden="false" name="Company" vbProcedure="false">#REF!</definedName>
    <definedName function="false" hidden="false" name="compressed_air_lines" vbProcedure="false">#REF!</definedName>
    <definedName function="false" hidden="false" name="compressors" vbProcedure="false">#REF!</definedName>
    <definedName function="false" hidden="false" name="compressor_maintenance" vbProcedure="false">#REF!</definedName>
    <definedName function="false" hidden="false" name="computation_basis" vbProcedure="false">#REF!</definedName>
    <definedName function="false" hidden="false" name="computer_for_power_generation_plant" vbProcedure="false">#REF!</definedName>
    <definedName function="false" hidden="false" name="CONCA" vbProcedure="false">[4]cement!#ref!</definedName>
    <definedName function="false" hidden="false" name="CONCB" vbProcedure="false">[4]cement!#ref!</definedName>
    <definedName function="false" hidden="false" name="CONCC" vbProcedure="false">#REF!</definedName>
    <definedName function="false" hidden="false" name="CONCRETE_WORK_DURATION" vbProcedure="false">#REF!</definedName>
    <definedName function="false" hidden="false" name="Conferences" vbProcedure="false">#REF!</definedName>
    <definedName function="false" hidden="false" name="ConstrProgress" vbProcedure="false">#REF!,#REF!,#REF!,#REF!,#REF!</definedName>
    <definedName function="false" hidden="true" name="Consup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false" name="CONT" vbProcedure="false">#REF!</definedName>
    <definedName function="false" hidden="false" name="CONTRACT_ELEMENT" vbProcedure="false">#REF!</definedName>
    <definedName function="false" hidden="false" name="contrat" vbProcedure="false">[8]AN!$H$2</definedName>
    <definedName function="false" hidden="false" name="Conventions" vbProcedure="false">#REF!</definedName>
    <definedName function="false" hidden="false" name="CORM" vbProcedure="false">#REF!</definedName>
    <definedName function="false" hidden="false" name="cost" vbProcedure="false">[6]external!#ref!</definedName>
    <definedName function="false" hidden="false" name="cost1" vbProcedure="false">[12]architectural!#ref!</definedName>
    <definedName function="false" hidden="false" name="COSTOFVESSEL" vbProcedure="false">#REF!</definedName>
    <definedName function="false" hidden="true" name="Country" vbProcedure="false">#REF!</definedName>
    <definedName function="false" hidden="false" name="Country_Name" vbProcedure="false">#REF!</definedName>
    <definedName function="false" hidden="true" name="cover" vbProcedure="false">[2]fitoutconfcentre!#ref!</definedName>
    <definedName function="false" hidden="false" name="Criteres" vbProcedure="false">#REF!</definedName>
    <definedName function="false" hidden="false" name="CRUA" vbProcedure="false">#REF!</definedName>
    <definedName function="false" hidden="false" name="CR_NIV2" vbProcedure="false">#REF!</definedName>
    <definedName function="false" hidden="false" name="CshFlow_MTD_Actual" vbProcedure="false">#REF!</definedName>
    <definedName function="false" hidden="false" name="CshFlow_MTD_Budget" vbProcedure="false">#REF!</definedName>
    <definedName function="false" hidden="false" name="CshFlow_YTD_Actual" vbProcedure="false">#REF!</definedName>
    <definedName function="false" hidden="false" name="CshFlow_YTD_Budget" vbProcedure="false">#REF!</definedName>
    <definedName function="false" hidden="false" name="cttravF" vbProcedure="false">#REF!</definedName>
    <definedName function="false" hidden="true" name="Currency" vbProcedure="false">#REF!</definedName>
    <definedName function="false" hidden="false" name="CustomDutiesCr" vbProcedure="false">#REF!+#REF!</definedName>
    <definedName function="false" hidden="false" name="CustomDutiesDr" vbProcedure="false">#REF!+#REF!</definedName>
    <definedName function="false" hidden="false" name="C_____STEEL_REBAR" vbProcedure="false">'[4]#REF'!$B$97:$J$126</definedName>
    <definedName function="false" hidden="true" name="d" vbProcedure="false">#REF!</definedName>
    <definedName function="false" hidden="true" name="daADfssdaergstrhhryt" vbProcedure="false">#REF!</definedName>
    <definedName function="false" hidden="false" name="daniel" vbProcedure="false">#REF!</definedName>
    <definedName function="false" hidden="false" name="danielslip" vbProcedure="false">#REF!</definedName>
    <definedName function="false" hidden="true" name="dASDasdASD" vbProcedure="false">IF(#REF!="","",INDUSTRIAL_I_ScenarioE79&amp;INDUSTRIAL_I_ScenarioD79&amp;INDUSTRIAL_I_ScenarioC79&amp;INDUSTRIAL_I_ScenarioB79&amp;INDUSTRIAL_I_ScenarioA79)</definedName>
    <definedName function="false" hidden="false" name="Databankoptions" vbProcedure="false">#REF!</definedName>
    <definedName function="false" hidden="false" name="DataFilter" vbProcedure="false">[13]!DataFilter</definedName>
    <definedName function="false" hidden="false" name="DataSort" vbProcedure="false">[13]!DataSort</definedName>
    <definedName function="false" hidden="false" name="DATES" vbProcedure="false">#REF!</definedName>
    <definedName function="false" hidden="false" name="David_Omoke" vbProcedure="false">#REF!</definedName>
    <definedName function="false" hidden="false" name="DaysMonth" vbProcedure="false">#REF!</definedName>
    <definedName function="false" hidden="false" name="DaysOption" vbProcedure="false">#REF!</definedName>
    <definedName function="false" hidden="false" name="dbase" vbProcedure="false">#REF!</definedName>
    <definedName function="false" hidden="false" name="dbase1" vbProcedure="false">#REF!</definedName>
    <definedName function="false" hidden="true" name="dbhdh" vbProcedure="false">#REF!</definedName>
    <definedName function="false" hidden="false" name="DBout" vbProcedure="false">#REF!</definedName>
    <definedName function="false" hidden="false" name="DCE" vbProcedure="false">#REF!</definedName>
    <definedName function="false" hidden="false" name="dd" vbProcedure="false">#REF!</definedName>
    <definedName function="false" hidden="true" name="ddd" vbProcedure="false">{#N/A,#N/A,FALSE,"COMPTE DE RESULTAT";#N/A,#N/A,FALSE,"EFFETS BUD-Reel";#N/A,#N/A,FALSE,"EFFETS RP1-Reel";#N/A,#N/A,FALSE,"Performances";#N/A,#N/A,FALSE,"Tableau des ventes";#N/A,#N/A,FALSE,"Synthese F.V.";#N/A,#N/A,FALSE,"FRAIS VARIABLES";#N/A,#N/A,FALSE,"Frais de fonctionnement";#N/A,#N/A,FALSE,"Resultat financier";#N/A,#N/A,FALSE,"Prix Unitaire";#N/A,#N/A,FALSE,"Variation des stocks";#N/A,#N/A,FALSE,"Evo. P.R. Coke 4.5";#N/A,#N/A,FALSE,"Evo. Stock Coke 4.5";#N/A,#N/A,FALSE,"Synthese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Carriére"}</definedName>
    <definedName function="false" hidden="false" name="dddddddd" vbProcedure="false">#REF!</definedName>
    <definedName function="false" hidden="false" name="dddddddddddddddddddd" vbProcedure="false">#REF!</definedName>
    <definedName function="false" hidden="true" name="ddssdsd" vbProcedure="false">((strategyevalscenario64="E")+(strategyevalscenario64="D")*2+(strategyevalscenario64="C")*3+(strategyevalscenario64="B")*4+(strategyevalscenario64="A")*5-0.5)</definedName>
    <definedName function="false" hidden="false" name="de" vbProcedure="false">[4]cement!#ref!</definedName>
    <definedName function="false" hidden="false" name="Dec" vbProcedure="false">#REF!</definedName>
    <definedName function="false" hidden="false" name="deductions" vbProcedure="false">#REF!</definedName>
    <definedName function="false" hidden="false" name="def" vbProcedure="false">#REF!</definedName>
    <definedName function="false" hidden="false" name="DEFT08" vbProcedure="false">#REF!</definedName>
    <definedName function="false" hidden="false" name="DEFT09" vbProcedure="false">#REF!</definedName>
    <definedName function="false" hidden="false" name="Denisslip" vbProcedure="false">#REF!</definedName>
    <definedName function="false" hidden="false" name="Dennis" vbProcedure="false">#REF!</definedName>
    <definedName function="false" hidden="false" name="Dennis_" vbProcedure="false">#REF!</definedName>
    <definedName function="false" hidden="false" name="DEPART" vbProcedure="false">#REF!</definedName>
    <definedName function="false" hidden="false" name="Deprec_Lh" vbProcedure="false">#REF!</definedName>
    <definedName function="false" hidden="false" name="Deprec_Mach" vbProcedure="false">#REF!</definedName>
    <definedName function="false" hidden="false" name="Deprec_Veh" vbProcedure="false">#REF!</definedName>
    <definedName function="false" hidden="false" name="descREF_A" vbProcedure="false">#REF!</definedName>
    <definedName function="false" hidden="false" name="descREF_B" vbProcedure="false">#REF!</definedName>
    <definedName function="false" hidden="false" name="Devtlevys" vbProcedure="false">#REF!</definedName>
    <definedName function="false" hidden="false" name="df" vbProcedure="false">#REF!</definedName>
    <definedName function="false" hidden="false" name="dfdsf" vbProcedure="false">#REF!</definedName>
    <definedName function="false" hidden="false" name="dff" vbProcedure="false">#REF!</definedName>
    <definedName function="false" hidden="true" name="DFH" vbProcedure="false">#N/A</definedName>
    <definedName function="false" hidden="false" name="DHS" vbProcedure="false">#REF!</definedName>
    <definedName function="false" hidden="false" name="DIALOG1" vbProcedure="false">#REF!</definedName>
    <definedName function="false" hidden="false" name="diamond" vbProcedure="false">#REF!</definedName>
    <definedName function="false" hidden="false" name="Dictionary" vbProcedure="false">#REF!</definedName>
    <definedName function="false" hidden="false" name="DIPLOME" vbProcedure="false">#REF!</definedName>
    <definedName function="false" hidden="false" name="Diplome1" vbProcedure="false">#REF!</definedName>
    <definedName function="false" hidden="false" name="Diplome2" vbProcedure="false">#REF!</definedName>
    <definedName function="false" hidden="false" name="Diplome3" vbProcedure="false">#REF!</definedName>
    <definedName function="false" hidden="false" name="Diplome4" vbProcedure="false">#REF!</definedName>
    <definedName function="false" hidden="false" name="Disp_MTD_Actual" vbProcedure="false">#REF!</definedName>
    <definedName function="false" hidden="false" name="Disp_MTD_Budget" vbProcedure="false">#REF!</definedName>
    <definedName function="false" hidden="false" name="Disp_YTD_Actual" vbProcedure="false">#REF!</definedName>
    <definedName function="false" hidden="false" name="Disp_YTD_Budget" vbProcedure="false">#REF!</definedName>
    <definedName function="false" hidden="false" name="Disp_YTD_Prior_Year" vbProcedure="false">#REF!</definedName>
    <definedName function="false" hidden="false" name="distribution_and_retractable_conveyors" vbProcedure="false">#REF!</definedName>
    <definedName function="false" hidden="false" name="DIVISION28" vbProcedure="false">#REF!</definedName>
    <definedName function="false" hidden="false" name="DM" vbProcedure="false">#REF!</definedName>
    <definedName function="false" hidden="false" name="DM_USD" vbProcedure="false">#REF!</definedName>
    <definedName function="false" hidden="false" name="Dollar2" vbProcedure="false">#REF!</definedName>
    <definedName function="false" hidden="false" name="DOLLARFORFUND" vbProcedure="false">[14]Sheet1!$D$7</definedName>
    <definedName function="false" hidden="false" name="Dollarforgoods" vbProcedure="false">[15]Sheet1!$D$10</definedName>
    <definedName function="false" hidden="false" name="dp" vbProcedure="false">#REF!</definedName>
    <definedName function="false" hidden="false" name="dr" vbProcedure="false">#REF!</definedName>
    <definedName function="false" hidden="false" name="dsadaSFDWE" vbProcedure="false">[10]AN!$H$5</definedName>
    <definedName function="false" hidden="false" name="dsdsaqd" vbProcedure="false">[10]AN!$H$4</definedName>
    <definedName function="false" hidden="false" name="dust_control_equipment" vbProcedure="false">#REF!</definedName>
    <definedName function="false" hidden="false" name="dust_plant" vbProcedure="false">#REF!</definedName>
    <definedName function="false" hidden="false" name="dust_recycling_plant" vbProcedure="false">#REF!</definedName>
    <definedName function="false" hidden="false" name="D_____MASONRY___PLASTER_WORKS" vbProcedure="false">'[4]#REF'!$B$130:$N$176</definedName>
    <definedName function="false" hidden="false" name="Dévaluation" vbProcedure="false">#REF!</definedName>
    <definedName function="false" hidden="false" name="DÖNEMGD" vbProcedure="false">#REF!</definedName>
    <definedName function="false" hidden="false" name="DİREKTMASRAF" vbProcedure="false">#REF!</definedName>
    <definedName function="false" hidden="false" name="E" vbProcedure="false">#REF!</definedName>
    <definedName function="false" hidden="false" name="EAL" vbProcedure="false">#REF!</definedName>
    <definedName function="false" hidden="false" name="EAN" vbProcedure="false">#REF!</definedName>
    <definedName function="false" hidden="false" name="Earthworks" vbProcedure="false">'[7] structural'!#ref!</definedName>
    <definedName function="false" hidden="false" name="edds" vbProcedure="false">[10]AN!$H$6</definedName>
    <definedName function="false" hidden="false" name="edwrfegtrhg" vbProcedure="false">#REF!</definedName>
    <definedName function="false" hidden="false" name="EE" vbProcedure="false">#REF!</definedName>
    <definedName function="false" hidden="false" name="eee" vbProcedure="false">#REF!</definedName>
    <definedName function="false" hidden="true" name="eeee" vbProcedure="false">#REF!</definedName>
    <definedName function="false" hidden="false" name="eeeeeee" vbProcedure="false">#REF!</definedName>
    <definedName function="false" hidden="false" name="ELECBILL" vbProcedure="false">'[4]#ref'!#ref!</definedName>
    <definedName function="false" hidden="false" name="Electricalnetworks" vbProcedure="false">[7]external!#ref!</definedName>
    <definedName function="false" hidden="false" name="electric_overhead_cranes" vbProcedure="false">#REF!</definedName>
    <definedName function="false" hidden="false" name="Elec_dewatering_pumps" vbProcedure="false">#REF!</definedName>
    <definedName function="false" hidden="false" name="Elec_Field_conveyor_belt" vbProcedure="false">#REF!</definedName>
    <definedName function="false" hidden="false" name="Elec_lime_belt_1" vbProcedure="false">#REF!</definedName>
    <definedName function="false" hidden="false" name="Elec_lime_belt_2" vbProcedure="false">#REF!</definedName>
    <definedName function="false" hidden="false" name="Elec_lime_belt_3" vbProcedure="false">#REF!</definedName>
    <definedName function="false" hidden="false" name="Elec_Mobile_crusher_number_1" vbProcedure="false">#REF!</definedName>
    <definedName function="false" hidden="false" name="Elec_Mobile_crusher_number_2" vbProcedure="false">#REF!</definedName>
    <definedName function="false" hidden="false" name="Elec_plate_feeder_1" vbProcedure="false">#REF!</definedName>
    <definedName function="false" hidden="false" name="Elec_plate_feeder_2" vbProcedure="false">#REF!</definedName>
    <definedName function="false" hidden="false" name="Elec_plate_feeder_3" vbProcedure="false">#REF!</definedName>
    <definedName function="false" hidden="false" name="elec_raw_mills_2" vbProcedure="false">#REF!</definedName>
    <definedName function="false" hidden="false" name="Elec_raw_mills_3" vbProcedure="false">#REF!</definedName>
    <definedName function="false" hidden="false" name="Elec_raw_mill_1" vbProcedure="false">#REF!</definedName>
    <definedName function="false" hidden="false" name="Elec_sec_crusher_1" vbProcedure="false">#REF!</definedName>
    <definedName function="false" hidden="false" name="Elec_sec_crusher_2" vbProcedure="false">#REF!</definedName>
    <definedName function="false" hidden="false" name="Elec_sec_crusher_3" vbProcedure="false">#REF!</definedName>
    <definedName function="false" hidden="false" name="elec_sec_matl_feeder_1" vbProcedure="false">#REF!</definedName>
    <definedName function="false" hidden="false" name="Elec_sec_matl_feeder_2" vbProcedure="false">#REF!</definedName>
    <definedName function="false" hidden="false" name="Elec_sec_matl_feeder_3" vbProcedure="false">#REF!</definedName>
    <definedName function="false" hidden="false" name="ELPART" vbProcedure="false">#REF!</definedName>
    <definedName function="false" hidden="false" name="ELS" vbProcedure="false">#REF!</definedName>
    <definedName function="false" hidden="false" name="EmertimiKredive" vbProcedure="false">#REF!</definedName>
    <definedName function="false" hidden="false" name="Emertimi_i_Kredive" vbProcedure="false">#REF!</definedName>
    <definedName function="false" hidden="false" name="Emmaslip" vbProcedure="false">#REF!</definedName>
    <definedName function="false" hidden="false" name="Empno" vbProcedure="false">#REF!</definedName>
    <definedName function="false" hidden="false" name="ENA" vbProcedure="false">#REF!</definedName>
    <definedName function="false" hidden="false" name="END" vbProcedure="false">[4]Sheet1!$G$101</definedName>
    <definedName function="false" hidden="false" name="Endofyear" vbProcedure="false">#REF!</definedName>
    <definedName function="false" hidden="false" name="endp" vbProcedure="false">#REF!</definedName>
    <definedName function="false" hidden="false" name="endy" vbProcedure="false">#REF!</definedName>
    <definedName function="false" hidden="false" name="ENDİREKTMASRAF" vbProcedure="false">#REF!</definedName>
    <definedName function="false" hidden="false" name="EntityName" vbProcedure="false">#REF!</definedName>
    <definedName function="false" hidden="false" name="entries" vbProcedure="false">#REF!</definedName>
    <definedName function="false" hidden="false" name="Entry" vbProcedure="false">'[5]01'!#ref!</definedName>
    <definedName function="false" hidden="false" name="EPY" vbProcedure="false">#REF!</definedName>
    <definedName function="false" hidden="false" name="Error" vbProcedure="false">#REF!</definedName>
    <definedName function="false" hidden="false" name="ERİM4" vbProcedure="false">#REF!</definedName>
    <definedName function="false" hidden="false" name="ERİM5" vbProcedure="false">#REF!</definedName>
    <definedName function="false" hidden="false" name="ESS" vbProcedure="false">#REF!</definedName>
    <definedName function="false" hidden="false" name="Essomaster" vbProcedure="false">#REF!</definedName>
    <definedName function="false" hidden="false" name="Est" vbProcedure="false">#REF!</definedName>
    <definedName function="false" hidden="false" name="ETH" vbProcedure="false">#REF!</definedName>
    <definedName function="false" hidden="false" name="eur" vbProcedure="false">#REF!</definedName>
    <definedName function="false" hidden="false" name="euro" vbProcedure="false">#REF!</definedName>
    <definedName function="false" hidden="false" name="EUROforGOODS" vbProcedure="false">[14]Sheet1!$D$8</definedName>
    <definedName function="false" hidden="false" name="Evidenca_e_Gjendjes__Perdorimit_dhe_Shlyerjeve_te_Kreditit" vbProcedure="false">#REF!</definedName>
    <definedName function="false" hidden="false" name="EWEKORO__WORKS" vbProcedure="false">#REF!</definedName>
    <definedName function="false" hidden="true" name="ewerwe" vbProcedure="false">IF(#REF!="","",INDUSTRIAL_I_ScenarioE74&amp;INDUSTRIAL_I_ScenarioD74&amp;INDUSTRIAL_I_ScenarioC74&amp;INDUSTRIAL_I_ScenarioB74&amp;INDUSTRIAL_I_ScenarioA74)</definedName>
    <definedName function="false" hidden="false" name="Excel_BuiltIn_Print_Area_10" vbProcedure="false">#REF!</definedName>
    <definedName function="false" hidden="false" name="Excel_BuiltIn_Print_Area_11" vbProcedure="false">#REF!</definedName>
    <definedName function="false" hidden="false" name="Excel_BuiltIn_Print_Area_1_1" vbProcedure="false">#REF!</definedName>
    <definedName function="false" hidden="false" name="Excel_BuiltIn_Print_Area_3_1" vbProcedure="false">#REF!</definedName>
    <definedName function="false" hidden="false" name="Excel_BuiltIn_Print_Area_4" vbProcedure="false">#REF!</definedName>
    <definedName function="false" hidden="false" name="Excel_BuiltIn_Print_Area_4_1" vbProcedure="false">#REF!</definedName>
    <definedName function="false" hidden="false" name="Excel_BuiltIn_Print_Titles_3" vbProcedure="false">#REF!</definedName>
    <definedName function="false" hidden="false" name="Externalopenings" vbProcedure="false">[7]architectural!#ref!</definedName>
    <definedName function="false" hidden="false" name="EYB" vbProcedure="false">#REF!</definedName>
    <definedName function="false" hidden="false" name="EYL" vbProcedure="false">#REF!</definedName>
    <definedName function="false" hidden="false" name="E____FLOORING___WALL_TILES" vbProcedure="false">'[4]#REF'!$B$181:$I$217</definedName>
    <definedName function="false" hidden="false" name="F" vbProcedure="false">#REF!</definedName>
    <definedName function="false" hidden="false" name="Factor_Calc" vbProcedure="false">#REF!</definedName>
    <definedName function="false" hidden="false" name="FAN" vbProcedure="false">#REF!</definedName>
    <definedName function="false" hidden="false" name="Fb" vbProcedure="false">[4]Sheet1!$O$91</definedName>
    <definedName function="false" hidden="false" name="FC" vbProcedure="false">#REF!</definedName>
    <definedName function="false" hidden="false" name="fcb_Tender_reference" vbProcedure="false">[4]Sheet1!$E$5</definedName>
    <definedName function="false" hidden="false" name="fdsfsdf" vbProcedure="false">#REF!</definedName>
    <definedName function="false" hidden="false" name="FD_1" vbProcedure="false">#REF!</definedName>
    <definedName function="false" hidden="false" name="FD_2" vbProcedure="false">#REF!</definedName>
    <definedName function="false" hidden="false" name="FD_3" vbProcedure="false">#REF!</definedName>
    <definedName function="false" hidden="false" name="FD_4" vbProcedure="false">#REF!</definedName>
    <definedName function="false" hidden="false" name="FD_5" vbProcedure="false">#REF!</definedName>
    <definedName function="false" hidden="true" name="feedsew" vbProcedure="false">#N/A</definedName>
    <definedName function="false" hidden="false" name="Femislip" vbProcedure="false">#REF!</definedName>
    <definedName function="false" hidden="false" name="ff" vbProcedure="false">#REF!</definedName>
    <definedName function="false" hidden="false" name="fff" vbProcedure="false">#REF!</definedName>
    <definedName function="false" hidden="true" name="FFFFF" vbProcedure="false">#REF!</definedName>
    <definedName function="false" hidden="true" name="fgh" vbProcedure="false">IF(AND(#REF!&gt;#REF!,#REF!&lt;=#REF!),"D","")</definedName>
    <definedName function="false" hidden="false" name="Fidelia_Osueke" vbProcedure="false">#REF!</definedName>
    <definedName function="false" hidden="false" name="FIDELIS" vbProcedure="false">#REF!</definedName>
    <definedName function="false" hidden="false" name="Fidelislip" vbProcedure="false">#REF!</definedName>
    <definedName function="false" hidden="false" name="field_belt_conveyor" vbProcedure="false">#REF!</definedName>
    <definedName function="false" hidden="false" name="field_conveyor_belt" vbProcedure="false">#REF!</definedName>
    <definedName function="false" hidden="false" name="FileNameSummary" vbProcedure="false">[17]main!#ref!</definedName>
    <definedName function="false" hidden="false" name="FilterRange" vbProcedure="false">#REF!</definedName>
    <definedName function="false" hidden="false" name="Filtre" vbProcedure="false">#REF!</definedName>
    <definedName function="false" hidden="false" name="FINCO08" vbProcedure="false">#REF!</definedName>
    <definedName function="false" hidden="false" name="FINCO09" vbProcedure="false">#REF!</definedName>
    <definedName function="false" hidden="false" name="Finishings" vbProcedure="false">[7]architectural!#ref!</definedName>
    <definedName function="false" hidden="false" name="FINR08" vbProcedure="false">#REF!</definedName>
    <definedName function="false" hidden="false" name="FINR09" vbProcedure="false">#REF!</definedName>
    <definedName function="false" hidden="false" name="fitting_shop" vbProcedure="false">#REF!</definedName>
    <definedName function="false" hidden="false" name="fjhgtdy5tedu5yt" vbProcedure="false">#REF!</definedName>
    <definedName function="false" hidden="false" name="Flag" vbProcedure="false">#REF!</definedName>
    <definedName function="false" hidden="false" name="FONDET_E_VETA" vbProcedure="false">#REF!</definedName>
    <definedName function="false" hidden="false" name="forfaitE" vbProcedure="false">#REF!</definedName>
    <definedName function="false" hidden="false" name="forfaitF" vbProcedure="false">#REF!</definedName>
    <definedName function="false" hidden="false" name="Formular_per_Bilancin_e_Pagesave_Nr.1" vbProcedure="false">#REF!</definedName>
    <definedName function="false" hidden="false" name="foros_analogon" vbProcedure="false">#REF!</definedName>
    <definedName function="false" hidden="false" name="foros_code" vbProcedure="false">#REF!</definedName>
    <definedName function="false" hidden="false" name="foros_descr" vbProcedure="false">#REF!</definedName>
    <definedName function="false" hidden="false" name="foros_diafora" vbProcedure="false">#REF!</definedName>
    <definedName function="false" hidden="false" name="foros_diafora2" vbProcedure="false">#REF!</definedName>
    <definedName function="false" hidden="false" name="foros_monimes" vbProcedure="false">#REF!</definedName>
    <definedName function="false" hidden="false" name="foros_synolo" vbProcedure="false">#REF!</definedName>
    <definedName function="false" hidden="false" name="foros_syntel" vbProcedure="false">#REF!</definedName>
    <definedName function="false" hidden="false" name="foros_ypoloipo" vbProcedure="false">#REF!</definedName>
    <definedName function="false" hidden="false" name="Fournisseur" vbProcedure="false">#REF!</definedName>
    <definedName function="false" hidden="false" name="FRAN" vbProcedure="false">#REF!</definedName>
    <definedName function="false" hidden="false" name="fsb" vbProcedure="false">#REF!</definedName>
    <definedName function="false" hidden="true" name="fshysdysjxccs" vbProcedure="false">((people_mobevalscenario77="E")+(people_mobevalscenario77="D")*2+(people_mobevalscenario77="C")*3+(people_mobevalscenario77="B")*4+(people_mobevalscenario77="A")*5-0.5)</definedName>
    <definedName function="false" hidden="false" name="FUNDS" vbProcedure="false">#REF!</definedName>
    <definedName function="false" hidden="false" name="f_k_pumps" vbProcedure="false">#REF!</definedName>
    <definedName function="false" hidden="false" name="F_____PAINTING" vbProcedure="false">'[4]#REF'!$B$220:$N$250</definedName>
    <definedName function="false" hidden="false" name="G" vbProcedure="false">#REF!</definedName>
    <definedName function="false" hidden="true" name="GAEAAAA" vbProcedure="false">#REF!</definedName>
    <definedName function="false" hidden="false" name="gdfdf" vbProcedure="false">[10]AN!$H$3</definedName>
    <definedName function="false" hidden="false" name="generating_plant_oils" vbProcedure="false">#REF!</definedName>
    <definedName function="false" hidden="false" name="generator_four" vbProcedure="false">#REF!</definedName>
    <definedName function="false" hidden="false" name="generator_one" vbProcedure="false">#REF!</definedName>
    <definedName function="false" hidden="false" name="generator_three" vbProcedure="false">#REF!</definedName>
    <definedName function="false" hidden="false" name="generator_two" vbProcedure="false">#REF!</definedName>
    <definedName function="false" hidden="false" name="GGG" vbProcedure="false">#REF!</definedName>
    <definedName function="false" hidden="true" name="gggg" vbProcedure="false">IF(#REF!="","",INDUSTRIAL_I_ActualE65&amp;INDUSTRIAL_I_ActualD65&amp;INDUSTRIAL_I_ActualC65&amp;INDUSTRIAL_I_ActualB65&amp;INDUSTRIAL_I_ActualA65)</definedName>
    <definedName function="false" hidden="false" name="gggggg" vbProcedure="false">#REF!</definedName>
    <definedName function="false" hidden="true" name="GHJ" vbProcedure="false">#N/A</definedName>
    <definedName function="false" hidden="false" name="GM" vbProcedure="false">#REF!</definedName>
    <definedName function="false" hidden="false" name="GoBack" vbProcedure="false">[13]sheet1!goback</definedName>
    <definedName function="false" hidden="false" name="Godwin_Uboh" vbProcedure="false">#REF!</definedName>
    <definedName function="false" hidden="false" name="Grade1" vbProcedure="false">#REF!</definedName>
    <definedName function="false" hidden="false" name="Grade11" vbProcedure="false">#REF!</definedName>
    <definedName function="false" hidden="false" name="GRADE12" vbProcedure="false">#REF!</definedName>
    <definedName function="false" hidden="false" name="Grade122" vbProcedure="false">#REF!</definedName>
    <definedName function="false" hidden="false" name="Grade13" vbProcedure="false">#REF!</definedName>
    <definedName function="false" hidden="false" name="Grade14" vbProcedure="false">#REF!</definedName>
    <definedName function="false" hidden="false" name="Grade15" vbProcedure="false">#REF!</definedName>
    <definedName function="false" hidden="false" name="Grade16" vbProcedure="false">#REF!</definedName>
    <definedName function="false" hidden="false" name="Grade17" vbProcedure="false">#REF!</definedName>
    <definedName function="false" hidden="false" name="Grade18" vbProcedure="false">#REF!</definedName>
    <definedName function="false" hidden="false" name="Gratuity" vbProcedure="false">#REF!</definedName>
    <definedName function="false" hidden="false" name="Gratuity1" vbProcedure="false">#REF!</definedName>
    <definedName function="false" hidden="false" name="Gratuity2" vbProcedure="false">#REF!</definedName>
    <definedName function="false" hidden="false" name="GRAY11" vbProcedure="false">#REF!</definedName>
    <definedName function="false" hidden="false" name="GRAY15" vbProcedure="false">#REF!</definedName>
    <definedName function="false" hidden="false" name="GRD_per_100" vbProcedure="false">#REF!</definedName>
    <definedName function="false" hidden="false" name="GRD_USD" vbProcedure="false">#REF!</definedName>
    <definedName function="false" hidden="false" name="gtb" vbProcedure="false">#REF!</definedName>
    <definedName function="false" hidden="false" name="GULF" vbProcedure="false">#REF!</definedName>
    <definedName function="false" hidden="false" name="GYPDUTY" vbProcedure="false">#REF!</definedName>
    <definedName function="false" hidden="false" name="GYPPORT" vbProcedure="false">#REF!</definedName>
    <definedName function="false" hidden="false" name="gypsom_hopper" vbProcedure="false">#REF!</definedName>
    <definedName function="false" hidden="false" name="G______SANITARY___PLUMBING" vbProcedure="false">'[4]#REF'!$B$254:$M$331</definedName>
    <definedName function="false" hidden="false" name="H" vbProcedure="false">#REF!</definedName>
    <definedName function="false" hidden="true" name="HAJDE" vbProcedure="false">{#N/A,#N/A,FALSE,"Title";#N/A,#N/A,FALSE,"1.0 Key Indicators";#N/A,#N/A,FALSE,"2.0 Monthly Variations";#N/A,#N/A,FALSE,"3.1 Supply Vol &amp; Market Share";#N/A,#N/A,FALSE,"3.2 Vol";#N/A,#N/A,FALSE,"3.3.1 Prd-Mix Anal (V)";#N/A,#N/A,FALSE,"3.3.2 Prd-Mix Anal (P)";#N/A,#N/A,FALSE,"3.3.3 Prd-Mix Anal (R)";#N/A,#N/A,FALSE,"3.4 Marginal Analysis";#N/A,#N/A,FALSE,"3.5 Disp.";#N/A,#N/A,FALSE,"4.0 Production";#N/A,#N/A,FALSE,"5.0 Manp";#N/A,#N/A,FALSE,"6.1 IncSt";#N/A,#N/A,FALSE,"6.2 BalSh";#N/A,#N/A,FALSE,"6.3 Cash";#N/A,#N/A,FALSE,"6.4 NetIcome Tree";#N/A,#N/A,FALSE,"6.5 Var. Analysis 1";#N/A,#N/A,FALSE,"6.6 Var. Analysis 2";#N/A,#N/A,FALSE,"6.7 Var. Analysis 3";#N/A,#N/A,FALSE,"6.8 Graphs (IS) ";#N/A,#N/A,FALSE,"6.9 Capex";#N/A,#N/A,FALSE,"6.10 Latest Estimate";#N/A,#N/A,FALSE,"6.11 Covenants Chart"}</definedName>
    <definedName function="false" hidden="false" name="HapCKVA" vbProcedure="false">#REF!</definedName>
    <definedName function="false" hidden="false" name="HapCKvar" vbProcedure="false">#REF!</definedName>
    <definedName function="false" hidden="false" name="HapCKW" vbProcedure="false">#REF!</definedName>
    <definedName function="false" hidden="false" name="HapIKVA" vbProcedure="false">#REF!</definedName>
    <definedName function="false" hidden="false" name="HapIKvar" vbProcedure="false">#REF!</definedName>
    <definedName function="false" hidden="false" name="HapIKW" vbProcedure="false">#REF!</definedName>
    <definedName function="false" hidden="false" name="HapKVA" vbProcedure="false">#REF!</definedName>
    <definedName function="false" hidden="false" name="HapSKVA" vbProcedure="false">#REF!</definedName>
    <definedName function="false" hidden="false" name="HapSKW" vbProcedure="false">#REF!</definedName>
    <definedName function="false" hidden="false" name="hc" vbProcedure="false">#REF!</definedName>
    <definedName function="false" hidden="false" name="HEAD_TEACHERS_SCHOOL_HEAD" vbProcedure="false">#REF!</definedName>
    <definedName function="false" hidden="false" name="hey" vbProcedure="false">#REF!</definedName>
    <definedName function="false" hidden="false" name="HFGHDF" vbProcedure="false">#REF!</definedName>
    <definedName function="false" hidden="false" name="hgfdhg" vbProcedure="false">[10]AN!$H$6</definedName>
    <definedName function="false" hidden="true" name="hh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fonctionnement";#N/A,#N/A,FALSE,"S-T PRODUCTION";#N/A,#N/A,FALSE,"A. Frais de Personnel";#N/A,#N/A,FALSE,"IMPOTS ET TAXES";#N/A,#N/A,FALSE,"A. F.G.U";#N/A,#N/A,FALSE,"Maintenance";#N/A,#N/A,FALSE,"F.G.S";#N/A,#N/A,FALSE,"Prix Unitaire";#N/A,#N/A,FALSE,"Variation des stocks";#N/A,#N/A,FALSE,"Resultat financier";#N/A,#N/A,FALSE,"Evo. P.R. Coke 4.5";#N/A,#N/A,FALSE,"Evo. Stock Coke 4.5";#N/A,#N/A,FALSE,"Evo. P.R. Coke 6.5";#N/A,#N/A,FALSE,"Evo. Stock Coke 6.5";#N/A,#N/A,FALSE,"End.Net"}</definedName>
    <definedName function="false" hidden="false" name="hhddsgb" vbProcedure="false">#REF!</definedName>
    <definedName function="false" hidden="true" name="hhggh" vbProcedure="false">IF(AND(#REF!&gt;#REF!,#REF!&lt;=#REF!),"D","")</definedName>
    <definedName function="false" hidden="false" name="hhh" vbProcedure="false">#REF!</definedName>
    <definedName function="false" hidden="true" name="hhhhhh" vbProcedure="false">#REF!</definedName>
    <definedName function="false" hidden="true" name="hhhhhhhhh" vbProcedure="false">#REF!</definedName>
    <definedName function="false" hidden="false" name="hi" vbProcedure="false">#REF!</definedName>
    <definedName function="false" hidden="true" name="hj" vbProcedure="false">[2]fitoutconfcentre!#ref!</definedName>
    <definedName function="false" hidden="false" name="HJf" vbProcedure="false">#REF!</definedName>
    <definedName function="false" hidden="true" name="hjgytdg" vbProcedure="false">#N/A</definedName>
    <definedName function="false" hidden="true" name="hjk" vbProcedure="false">IF(#REF!="","",INDUSTRIAL_I_ScenarioE66&amp;INDUSTRIAL_I_ScenarioD66&amp;INDUSTRIAL_I_ScenarioC66&amp;INDUSTRIAL_I_ScenarioB66&amp;INDUSTRIAL_I_ScenarioA66)</definedName>
    <definedName function="false" hidden="false" name="hjkhkkhi" vbProcedure="false">#REF!</definedName>
    <definedName function="false" hidden="false" name="HJKKUG" vbProcedure="false">#REF!</definedName>
    <definedName function="false" hidden="false" name="hkuui" vbProcedure="false">#REF!</definedName>
    <definedName function="false" hidden="false" name="HOSSAM" vbProcedure="false">#REF!</definedName>
    <definedName function="false" hidden="false" name="House" vbProcedure="false">#REF!</definedName>
    <definedName function="false" hidden="false" name="HousingUp" vbProcedure="false">#REF!</definedName>
    <definedName function="false" hidden="false" name="HR_MTD_Actual" vbProcedure="false">#REF!</definedName>
    <definedName function="false" hidden="false" name="HR_MTD_Budget" vbProcedure="false">#REF!</definedName>
    <definedName function="false" hidden="false" name="HR_YTD_Actual" vbProcedure="false">#REF!</definedName>
    <definedName function="false" hidden="false" name="HR_YTD_Budget" vbProcedure="false">#REF!</definedName>
    <definedName function="false" hidden="false" name="HR_YTD_Prior_Year" vbProcedure="false">#REF!</definedName>
    <definedName function="false" hidden="true" name="HSAIEN" vbProcedure="false">{#N/A,#N/A,FALSE,"Compte Resultat";#N/A,#N/A,FALSE,"Effets Bud 00-2000";#N/A,#N/A,FALSE,"Effets 1999-2000";#N/A,#N/A,FALSE,"Effets RP1 00-FORECAST";#N/A,#N/A,FALSE,"Ventes";#N/A,#N/A,FALSE,"Performances";#N/A,#N/A,FALSE,"Marche des ateliers";#N/A,#N/A,FALSE,"Frais Variables";#N/A,#N/A,FALSE,"Synthese Analyse des F.V";#N/A,#N/A,FALSE,"Analyse Combustibles";#N/A,#N/A,FALSE,"Analyse Electricite";#N/A,#N/A,FALSE,"Analyse Emballage";#N/A,#N/A,FALSE,"Analyse Additifs au cru";#N/A,#N/A,FALSE,"Analyse Additifs au ciment";#N/A,#N/A,FALSE,"Analyse Four. De Fab. au KK";#N/A,#N/A,FALSE,"Analyse Four. De Fab. au Ciment";#N/A,#N/A,FALSE,"Analyse Carriere";#N/A,#N/A,FALSE,"Frais de fonctionnement";#N/A,#N/A,FALSE,"Prix unitaire";#N/A,#N/A,FALSE,"Variation de stock mensualise";#N/A,#N/A,FALSE,"Résultat financier"}</definedName>
    <definedName function="false" hidden="false" name="hth" vbProcedure="false">[10]AN!$H$5</definedName>
    <definedName function="false" hidden="false" name="Hudson_Okoh" vbProcedure="false">#REF!</definedName>
    <definedName function="false" hidden="false" name="hvac" vbProcedure="false">#REF!</definedName>
    <definedName function="false" hidden="false" name="h_h_compressors" vbProcedure="false">#REF!</definedName>
    <definedName function="false" hidden="false" name="H_______EARTH_WORKS" vbProcedure="false">'[4]#REF'!$B$334:$O$382</definedName>
    <definedName function="false" hidden="false" name="H_______PLUMBING_PVC_PIPES" vbProcedure="false">'[4]#REF'!$B$459:$I$481</definedName>
    <definedName function="false" hidden="false" name="i" vbProcedure="false">#REF!</definedName>
    <definedName function="false" hidden="false" name="ID_1" vbProcedure="false">#REF!</definedName>
    <definedName function="false" hidden="false" name="ID_10" vbProcedure="false">#REF!</definedName>
    <definedName function="false" hidden="false" name="ID_11" vbProcedure="false">#REF!</definedName>
    <definedName function="false" hidden="false" name="ID_12" vbProcedure="false">#REF!</definedName>
    <definedName function="false" hidden="false" name="ID_13" vbProcedure="false">#REF!</definedName>
    <definedName function="false" hidden="false" name="ID_14" vbProcedure="false">#REF!</definedName>
    <definedName function="false" hidden="false" name="ID_15" vbProcedure="false">#REF!</definedName>
    <definedName function="false" hidden="false" name="ID_16" vbProcedure="false">#REF!</definedName>
    <definedName function="false" hidden="false" name="ID_17" vbProcedure="false">#REF!</definedName>
    <definedName function="false" hidden="false" name="ID_18" vbProcedure="false">#REF!</definedName>
    <definedName function="false" hidden="false" name="ID_19" vbProcedure="false">#REF!</definedName>
    <definedName function="false" hidden="false" name="ID_2" vbProcedure="false">#REF!</definedName>
    <definedName function="false" hidden="false" name="ID_20" vbProcedure="false">#REF!</definedName>
    <definedName function="false" hidden="false" name="ID_21" vbProcedure="false">#REF!</definedName>
    <definedName function="false" hidden="false" name="ID_22" vbProcedure="false">#REF!</definedName>
    <definedName function="false" hidden="false" name="ID_23" vbProcedure="false">#REF!</definedName>
    <definedName function="false" hidden="false" name="ID_24" vbProcedure="false">#REF!</definedName>
    <definedName function="false" hidden="false" name="ID_25" vbProcedure="false">#REF!</definedName>
    <definedName function="false" hidden="false" name="ID_26" vbProcedure="false">#REF!</definedName>
    <definedName function="false" hidden="false" name="ID_27" vbProcedure="false">#REF!</definedName>
    <definedName function="false" hidden="false" name="ID_28" vbProcedure="false">#REF!</definedName>
    <definedName function="false" hidden="false" name="ID_29" vbProcedure="false">#REF!</definedName>
    <definedName function="false" hidden="false" name="ID_3" vbProcedure="false">#REF!</definedName>
    <definedName function="false" hidden="false" name="ID_30" vbProcedure="false">#REF!</definedName>
    <definedName function="false" hidden="false" name="ID_31" vbProcedure="false">#REF!</definedName>
    <definedName function="false" hidden="false" name="ID_32" vbProcedure="false">#REF!</definedName>
    <definedName function="false" hidden="false" name="ID_33" vbProcedure="false">#REF!</definedName>
    <definedName function="false" hidden="false" name="ID_34" vbProcedure="false">#REF!</definedName>
    <definedName function="false" hidden="false" name="ID_35" vbProcedure="false">#REF!</definedName>
    <definedName function="false" hidden="false" name="ID_36" vbProcedure="false">#REF!</definedName>
    <definedName function="false" hidden="false" name="ID_37" vbProcedure="false">#REF!</definedName>
    <definedName function="false" hidden="false" name="ID_38" vbProcedure="false">#REF!</definedName>
    <definedName function="false" hidden="false" name="ID_39" vbProcedure="false">#REF!</definedName>
    <definedName function="false" hidden="false" name="ID_4" vbProcedure="false">#REF!</definedName>
    <definedName function="false" hidden="false" name="ID_40" vbProcedure="false">#REF!</definedName>
    <definedName function="false" hidden="false" name="ID_41" vbProcedure="false">#REF!</definedName>
    <definedName function="false" hidden="false" name="ID_42" vbProcedure="false">#REF!</definedName>
    <definedName function="false" hidden="false" name="ID_43" vbProcedure="false">#REF!</definedName>
    <definedName function="false" hidden="false" name="ID_44" vbProcedure="false">#REF!</definedName>
    <definedName function="false" hidden="false" name="ID_45" vbProcedure="false">#REF!</definedName>
    <definedName function="false" hidden="false" name="ID_46" vbProcedure="false">#REF!</definedName>
    <definedName function="false" hidden="false" name="ID_47" vbProcedure="false">#REF!</definedName>
    <definedName function="false" hidden="false" name="ID_48" vbProcedure="false">#REF!</definedName>
    <definedName function="false" hidden="false" name="ID_49" vbProcedure="false">#REF!</definedName>
    <definedName function="false" hidden="false" name="ID_5" vbProcedure="false">#REF!</definedName>
    <definedName function="false" hidden="false" name="ID_50" vbProcedure="false">#REF!</definedName>
    <definedName function="false" hidden="false" name="ID_51" vbProcedure="false">#REF!</definedName>
    <definedName function="false" hidden="false" name="ID_6" vbProcedure="false">#REF!</definedName>
    <definedName function="false" hidden="false" name="ID_7" vbProcedure="false">#REF!</definedName>
    <definedName function="false" hidden="false" name="ID_8" vbProcedure="false">#REF!</definedName>
    <definedName function="false" hidden="false" name="ID_9" vbProcedure="false">#REF!</definedName>
    <definedName function="false" hidden="false" name="id_lang" vbProcedure="false">#REF!</definedName>
    <definedName function="false" hidden="false" name="IFRS" vbProcedure="false">#REF!</definedName>
    <definedName function="false" hidden="true" name="ii" vbProcedure="false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function="false" hidden="false" name="IIF__PAGE_NUM___5___BUILDING_COSTS____SITEWORK_COSTS" vbProcedure="false">#REF!</definedName>
    <definedName function="false" hidden="true" name="IK" vbProcedure="false">{#N/A,#N/A,FALSE,"Title";#N/A,#N/A,FALSE,"1.0 Key Indicators";#N/A,#N/A,FALSE,"2.0 Monthly Variations";#N/A,#N/A,FALSE,"3.1 Supply Vol &amp; Market Share";#N/A,#N/A,FALSE,"3.2 Vol";#N/A,#N/A,FALSE,"3.3.1 Prd-Mix Anal (V)";#N/A,#N/A,FALSE,"3.3.2 Prd-Mix Anal (P)";#N/A,#N/A,FALSE,"3.3.3 Prd-Mix Anal (R)";#N/A,#N/A,FALSE,"3.4 Marginal Analysis";#N/A,#N/A,FALSE,"3.5 Disp.";#N/A,#N/A,FALSE,"4.0 Production";#N/A,#N/A,FALSE,"5.0 Manp";#N/A,#N/A,FALSE,"6.1 IncSt";#N/A,#N/A,FALSE,"6.2 BalSh";#N/A,#N/A,FALSE,"6.3 Cash";#N/A,#N/A,FALSE,"6.4 NetIcome Tree";#N/A,#N/A,FALSE,"6.5 Var. Analysis 1";#N/A,#N/A,FALSE,"6.6 Var. Analysis 2";#N/A,#N/A,FALSE,"6.7 Var. Analysis 3";#N/A,#N/A,FALSE,"6.8 Graphs (IS) ";#N/A,#N/A,FALSE,"6.9 Capex";#N/A,#N/A,FALSE,"6.10 Latest Estimate";#N/A,#N/A,FALSE,"6.11 Covenants Chart"}</definedName>
    <definedName function="false" hidden="false" name="inclined_conveyors" vbProcedure="false">#REF!</definedName>
    <definedName function="false" hidden="false" name="IncomeStatementDates" vbProcedure="false">#REF!</definedName>
    <definedName function="false" hidden="false" name="INDEX" vbProcedure="false">#REF!</definedName>
    <definedName function="false" hidden="true" name="IndicatorsList" vbProcedure="false">#REF!</definedName>
    <definedName function="false" hidden="true" name="INDUSTRIAL" vbProcedure="false">#N/A</definedName>
    <definedName function="false" hidden="true" name="INDUSTRIAL_ER_GT" vbProcedure="false">#N/A</definedName>
    <definedName function="false" hidden="true" name="INDUSTRIAL_II_Actual56" vbProcedure="false">((#REF!="E")+(#REF!="D")*2+(#REF!="C")*3+(#REF!="B")*4+(#REF!="A")*5-0.5)</definedName>
    <definedName function="false" hidden="true" name="INDUSTRIAL_II_Actual57" vbProcedure="false">((INDUSTRIAL_II_EvalActual57="E")+(INDUSTRIAL_II_EvalActual57="D")*2+(INDUSTRIAL_II_EvalActual57="C")*3+(INDUSTRIAL_II_EvalActual57="B")*4+(INDUSTRIAL_II_EvalActual57="A")*5-0.5)</definedName>
    <definedName function="false" hidden="true" name="INDUSTRIAL_II_EvalActual57" vbProcedure="false">IF(#REF!="","",INDUSTRIAL_II_ActualE57&amp;INDUSTRIAL_II_ActualD57&amp;INDUSTRIAL_II_ActualC57&amp;INDUSTRIAL_II_ActualB57&amp;INDUSTRIAL_II_ActualA57)</definedName>
    <definedName function="false" hidden="true" name="INDUSTRIAL_II_Actual60" vbProcedure="false">((#REF!="E")+(#REF!="D")*2+(#REF!="C")*3+(#REF!="B")*4+(#REF!="A")*5-0.5)</definedName>
    <definedName function="false" hidden="true" name="INDUSTRIAL_II_Actual61" vbProcedure="false">-IF(OR(INDUSTRIAL_II_Divisor61=0,#REF!=""),0.5,(#REF!-MAX(#REF!,#REF!,#REF!))/INDUSTRIAL_II_Divisor61)</definedName>
    <definedName function="false" hidden="true" name="INDUSTRIAL_II_Divisor61" vbProcedure="false">(MAX(#REF!,#REF!,#REF!)-MIN(#REF!,#REF!,#REF!))</definedName>
    <definedName function="false" hidden="true" name="INDUSTRIAL_II_Actual62" vbProcedure="false">-IF(OR(INDUSTRIAL_II_Divisor62=0,#REF!=""),0.5,(#REF!-MAX(#REF!,#REF!,#REF!))/INDUSTRIAL_II_Divisor62)</definedName>
    <definedName function="false" hidden="true" name="INDUSTRIAL_II_Divisor62" vbProcedure="false">(MAX(#REF!,#REF!,#REF!)-MIN(#REF!,#REF!,#REF!))</definedName>
    <definedName function="false" hidden="true" name="INDUSTRIAL_II_Actual63" vbProcedure="false">-IF(OR(INDUSTRIAL_II_Divisor63=0,#REF!=""),0.5,(#REF!-MAX(#REF!,#REF!,#REF!))/INDUSTRIAL_II_Divisor63)</definedName>
    <definedName function="false" hidden="true" name="INDUSTRIAL_II_Divisor63" vbProcedure="false">(MAX(#REF!,#REF!,#REF!)-MIN(#REF!,#REF!,#REF!))</definedName>
    <definedName function="false" hidden="true" name="INDUSTRIAL_II_Actual67" vbProcedure="false">((#REF!="E")+(#REF!="D")*2+(#REF!="C")*3+(#REF!="B")*4+(#REF!="A")*5-0.5)</definedName>
    <definedName function="false" hidden="true" name="INDUSTRIAL_II_Actual68" vbProcedure="false">((INDUSTRIAL_II_EvalActual68="E")+(INDUSTRIAL_II_EvalActual68="D")*2+(INDUSTRIAL_II_EvalActual68="C")*3+(INDUSTRIAL_II_EvalActual68="B")*4+(INDUSTRIAL_II_EvalActual68="A")*5-0.5)</definedName>
    <definedName function="false" hidden="true" name="INDUSTRIAL_II_EvalActual68" vbProcedure="false">IF(#REF!="","",INDUSTRIAL_II_ActualE68&amp;INDUSTRIAL_II_ActualD68&amp;INDUSTRIAL_II_ActualC68&amp;INDUSTRIAL_II_ActualB68&amp;INDUSTRIAL_II_ActualA68)</definedName>
    <definedName function="false" hidden="true" name="INDUSTRIAL_II_Actual69" vbProcedure="false">((INDUSTRIAL_II_EvalActual69="E")+(INDUSTRIAL_II_EvalActual69="D")*2+(INDUSTRIAL_II_EvalActual69="C")*3+(INDUSTRIAL_II_EvalActual69="B")*4+(INDUSTRIAL_II_EvalActual69="A")*5-0.5)</definedName>
    <definedName function="false" hidden="true" name="INDUSTRIAL_II_EvalActual69" vbProcedure="false">IF(#REF!="","",INDUSTRIAL_II_ActualE69&amp;INDUSTRIAL_II_ActualD69&amp;INDUSTRIAL_II_ActualC69&amp;INDUSTRIAL_II_ActualB69&amp;INDUSTRIAL_II_ActualA69)</definedName>
    <definedName function="false" hidden="true" name="INDUSTRIAL_II_Actual70" vbProcedure="false">((INDUSTRIAL_II_EvalActual70="E")+(INDUSTRIAL_II_EvalActual70="D")*2+(INDUSTRIAL_II_EvalActual70="C")*3+(INDUSTRIAL_II_EvalActual70="B")*4+(INDUSTRIAL_II_EvalActual70="A")*5-0.5)</definedName>
    <definedName function="false" hidden="true" name="INDUSTRIAL_II_EvalActual70" vbProcedure="false">IF(#REF!="","",INDUSTRIAL_II_ActualE70&amp;INDUSTRIAL_II_ActualD70&amp;INDUSTRIAL_II_ActualC70&amp;INDUSTRIAL_II_ActualB70&amp;INDUSTRIAL_II_ActualA70)</definedName>
    <definedName function="false" hidden="true" name="INDUSTRIAL_II_Actual72" vbProcedure="false">-IF(OR(INDUSTRIAL_II_Divisor72=0,#REF!=""),0.5,(#REF!-MAX(#REF!,#REF!,#REF!))/INDUSTRIAL_II_Divisor72)</definedName>
    <definedName function="false" hidden="true" name="INDUSTRIAL_II_Divisor72" vbProcedure="false">(MAX(#REF!,#REF!,#REF!)-MIN(#REF!,#REF!,#REF!))</definedName>
    <definedName function="false" hidden="true" name="INDUSTRIAL_II_Actual73" vbProcedure="false">-IF(OR(INDUSTRIAL_II_Divisor73=0,#REF!=""),0.5,(#REF!-MAX(#REF!,#REF!,#REF!))/INDUSTRIAL_II_Divisor73)</definedName>
    <definedName function="false" hidden="true" name="INDUSTRIAL_II_Divisor73" vbProcedure="false">(MAX(#REF!,#REF!,#REF!)-MIN(#REF!,#REF!,#REF!))</definedName>
    <definedName function="false" hidden="true" name="INDUSTRIAL_II_Actual74" vbProcedure="false">-IF(OR(INDUSTRIAL_II_Divisor74=0,#REF!=""),0.5,(#REF!-MAX(#REF!,#REF!,#REF!))/INDUSTRIAL_II_Divisor74)</definedName>
    <definedName function="false" hidden="true" name="INDUSTRIAL_II_Divisor74" vbProcedure="false">(MAX(#REF!,#REF!,#REF!)-MIN(#REF!,#REF!,#REF!))</definedName>
    <definedName function="false" hidden="true" name="INDUSTRIAL_II_Actual75" vbProcedure="false">-IF(OR(INDUSTRIAL_II_Divisor75=0,#REF!=""),0.5,(#REF!-MAX(#REF!,#REF!,#REF!))/INDUSTRIAL_II_Divisor75)</definedName>
    <definedName function="false" hidden="true" name="INDUSTRIAL_II_Divisor75" vbProcedure="false">(MAX(#REF!,#REF!,#REF!)-MIN(#REF!,#REF!,#REF!))</definedName>
    <definedName function="false" hidden="true" name="INDUSTRIAL_II_Actual76" vbProcedure="false">-IF(OR(INDUSTRIAL_II_Divisor76=0,#REF!=""),0.5,(#REF!-MAX(#REF!,#REF!,#REF!))/INDUSTRIAL_II_Divisor76)</definedName>
    <definedName function="false" hidden="true" name="INDUSTRIAL_II_Divisor76" vbProcedure="false">(MAX(#REF!,#REF!,#REF!)-MIN(#REF!,#REF!,#REF!))</definedName>
    <definedName function="false" hidden="true" name="INDUSTRIAL_II_Actual77" vbProcedure="false">-IF(OR(INDUSTRIAL_II_Divisor77=0,#REF!=""),0.5,(#REF!-MAX(#REF!,#REF!,#REF!))/INDUSTRIAL_II_Divisor77)</definedName>
    <definedName function="false" hidden="true" name="INDUSTRIAL_II_Divisor77" vbProcedure="false">(MAX(#REF!,#REF!,#REF!)-MIN(#REF!,#REF!,#REF!))</definedName>
    <definedName function="false" hidden="true" name="INDUSTRIAL_II_Actual78" vbProcedure="false">-IF(OR(INDUSTRIAL_II_Divisor78=0,#REF!=""),0.5,(#REF!-MAX(#REF!,#REF!,#REF!))/INDUSTRIAL_II_Divisor78)</definedName>
    <definedName function="false" hidden="true" name="INDUSTRIAL_II_Divisor78" vbProcedure="false">(MAX(#REF!,#REF!,#REF!)-MIN(#REF!,#REF!,#REF!))</definedName>
    <definedName function="false" hidden="true" name="INDUSTRIAL_II_Actual80" vbProcedure="false">((INDUSTRIAL_II_EvalActual80="E")+(INDUSTRIAL_II_EvalActual80="D")*2+(INDUSTRIAL_II_EvalActual80="C")*3+(INDUSTRIAL_II_EvalActual80="B")*4+(INDUSTRIAL_II_EvalActual80="A")*5-0.5)</definedName>
    <definedName function="false" hidden="true" name="INDUSTRIAL_II_EvalActual80" vbProcedure="false">IF(#REF!="","",INDUSTRIAL_II_ActualE80&amp;INDUSTRIAL_II_ActualD80&amp;INDUSTRIAL_II_ActualC80&amp;INDUSTRIAL_II_ActualB80&amp;INDUSTRIAL_II_ActualA80)</definedName>
    <definedName function="false" hidden="true" name="INDUSTRIAL_II_Actual81" vbProcedure="false">((#REF!="E")+(#REF!="D")*2+(#REF!="C")*3+(#REF!="B")*4+(#REF!="A")*5-0.5)</definedName>
    <definedName function="false" hidden="true" name="INDUSTRIAL_II_ActualA57" vbProcedure="false">IF(AND(#REF!&gt;=#REF!,#REF!&lt;=#REF!),"A","")</definedName>
    <definedName function="false" hidden="true" name="INDUSTRIAL_II_ActualA68" vbProcedure="false">IF(AND(#REF!&gt;=#REF!,#REF!&lt;=#REF!),"A","")</definedName>
    <definedName function="false" hidden="true" name="INDUSTRIAL_II_ActualA69" vbProcedure="false">IF(AND(#REF!&gt;=#REF!,#REF!&lt;=#REF!),"A","")</definedName>
    <definedName function="false" hidden="true" name="INDUSTRIAL_II_ActualA70" vbProcedure="false">IF(AND(#REF!&gt;=#REF!,#REF!&lt;=#REF!),"A","")</definedName>
    <definedName function="false" hidden="true" name="INDUSTRIAL_II_ActualA80" vbProcedure="false">IF(AND(#REF!&gt;=#REF!,#REF!&lt;=#REF!),"A","")</definedName>
    <definedName function="false" hidden="true" name="INDUSTRIAL_II_ActualB57" vbProcedure="false">IF(AND(#REF!&gt;#REF!,#REF!&lt;=#REF!),"B","")</definedName>
    <definedName function="false" hidden="true" name="INDUSTRIAL_II_ActualB68" vbProcedure="false">IF(AND(#REF!&gt;#REF!,#REF!&lt;=#REF!),"B","")</definedName>
    <definedName function="false" hidden="true" name="INDUSTRIAL_II_ActualB69" vbProcedure="false">IF(AND(#REF!&gt;#REF!,#REF!&lt;=#REF!),"B","")</definedName>
    <definedName function="false" hidden="true" name="INDUSTRIAL_II_ActualB70" vbProcedure="false">IF(AND(#REF!&gt;#REF!,#REF!&lt;=#REF!),"B","")</definedName>
    <definedName function="false" hidden="true" name="INDUSTRIAL_II_ActualB80" vbProcedure="false">IF(AND(#REF!&gt;#REF!,#REF!&lt;=#REF!),"B","")</definedName>
    <definedName function="false" hidden="true" name="INDUSTRIAL_II_ActualC57" vbProcedure="false">IF(AND(#REF!&gt;#REF!,#REF!&lt;=#REF!),"C","")</definedName>
    <definedName function="false" hidden="true" name="INDUSTRIAL_II_ActualC68" vbProcedure="false">IF(AND(#REF!&gt;#REF!,#REF!&lt;=#REF!),"C","")</definedName>
    <definedName function="false" hidden="true" name="INDUSTRIAL_II_ActualC69" vbProcedure="false">IF(AND(#REF!&gt;#REF!,#REF!&lt;=#REF!),"C","")</definedName>
    <definedName function="false" hidden="true" name="INDUSTRIAL_II_ActualC70" vbProcedure="false">IF(AND(#REF!&gt;#REF!,#REF!&lt;=#REF!),"C","")</definedName>
    <definedName function="false" hidden="true" name="INDUSTRIAL_II_ActualC80" vbProcedure="false">IF(AND(#REF!&gt;#REF!,#REF!&lt;=#REF!),"C","")</definedName>
    <definedName function="false" hidden="true" name="INDUSTRIAL_II_ActualD57" vbProcedure="false">IF(AND(#REF!&gt;#REF!,#REF!&lt;=#REF!),"D","")</definedName>
    <definedName function="false" hidden="true" name="INDUSTRIAL_II_ActualD68" vbProcedure="false">IF(AND(#REF!&gt;#REF!,#REF!&lt;=#REF!),"D","")</definedName>
    <definedName function="false" hidden="true" name="INDUSTRIAL_II_ActualD69" vbProcedure="false">IF(AND(#REF!&gt;#REF!,#REF!&lt;=#REF!),"D","")</definedName>
    <definedName function="false" hidden="true" name="INDUSTRIAL_II_ActualD70" vbProcedure="false">IF(AND(#REF!&gt;#REF!,#REF!&lt;=#REF!),"D","")</definedName>
    <definedName function="false" hidden="true" name="INDUSTRIAL_II_ActualD80" vbProcedure="false">IF(AND(#REF!&gt;#REF!,#REF!&lt;=#REF!),"D","")</definedName>
    <definedName function="false" hidden="true" name="INDUSTRIAL_II_ActualE57" vbProcedure="false">IF(AND(#REF!&gt;#REF!,#REF!&lt;=#REF!),"E","")</definedName>
    <definedName function="false" hidden="true" name="INDUSTRIAL_II_ActualE68" vbProcedure="false">IF(AND(#REF!&gt;#REF!,#REF!&lt;=#REF!),"E","")</definedName>
    <definedName function="false" hidden="true" name="INDUSTRIAL_II_ActualE69" vbProcedure="false">IF(AND(#REF!&gt;#REF!,#REF!&lt;=#REF!),"E","")</definedName>
    <definedName function="false" hidden="true" name="INDUSTRIAL_II_ActualE70" vbProcedure="false">IF(AND(#REF!&gt;#REF!,#REF!&lt;=#REF!),"E","")</definedName>
    <definedName function="false" hidden="true" name="INDUSTRIAL_II_ActualE80" vbProcedure="false">IF(AND(#REF!&gt;#REF!,#REF!&lt;=#REF!),"E","")</definedName>
    <definedName function="false" hidden="true" name="INDUSTRIAL_II_Average61" vbProcedure="false">-IF(OR(INDUSTRIAL_II_Divisor61=0,#REF!=""),0.5,(#REF!-MAX(#REF!,#REF!,#REF!))/INDUSTRIAL_II_Divisor61)</definedName>
    <definedName function="false" hidden="true" name="INDUSTRIAL_II_Average62" vbProcedure="false">-IF(OR(INDUSTRIAL_II_Divisor62=0,#REF!=""),0.5,(#REF!-MAX(#REF!,#REF!,#REF!))/INDUSTRIAL_II_Divisor62)</definedName>
    <definedName function="false" hidden="true" name="INDUSTRIAL_II_Average63" vbProcedure="false">-IF(OR(INDUSTRIAL_II_Divisor63=0,#REF!=""),0.5,(#REF!-MAX(#REF!,#REF!,#REF!))/INDUSTRIAL_II_Divisor63)</definedName>
    <definedName function="false" hidden="true" name="INDUSTRIAL_II_Average72" vbProcedure="false">-IF(OR(INDUSTRIAL_II_Divisor72=0,#REF!=""),0.5,(#REF!-MAX(#REF!,#REF!,#REF!))/INDUSTRIAL_II_Divisor72)</definedName>
    <definedName function="false" hidden="true" name="INDUSTRIAL_II_Average73" vbProcedure="false">-IF(OR(INDUSTRIAL_II_Divisor73=0,#REF!=""),0.5,(#REF!-MAX(#REF!,#REF!,#REF!))/INDUSTRIAL_II_Divisor73)</definedName>
    <definedName function="false" hidden="true" name="INDUSTRIAL_II_Average74" vbProcedure="false">-IF(OR(INDUSTRIAL_II_Divisor74=0,#REF!=""),0.5,(#REF!-MAX(#REF!,#REF!,#REF!))/INDUSTRIAL_II_Divisor74)</definedName>
    <definedName function="false" hidden="true" name="INDUSTRIAL_II_Average75" vbProcedure="false">-IF(OR(INDUSTRIAL_II_Divisor75=0,#REF!=""),0.5,(#REF!-MAX(#REF!,#REF!,#REF!))/INDUSTRIAL_II_Divisor75)</definedName>
    <definedName function="false" hidden="true" name="INDUSTRIAL_II_Average76" vbProcedure="false">-IF(OR(INDUSTRIAL_II_Divisor76=0,#REF!=""),0.5,(#REF!-MAX(#REF!,#REF!,#REF!))/INDUSTRIAL_II_Divisor76)</definedName>
    <definedName function="false" hidden="true" name="INDUSTRIAL_II_Average77" vbProcedure="false">-IF(OR(INDUSTRIAL_II_Divisor77=0,#REF!=""),0.5,(#REF!-MAX(#REF!,#REF!,#REF!))/INDUSTRIAL_II_Divisor77)</definedName>
    <definedName function="false" hidden="true" name="INDUSTRIAL_II_Average78" vbProcedure="false">-IF(OR(INDUSTRIAL_II_Divisor78=0,#REF!=""),0.5,(#REF!-MAX(#REF!,#REF!,#REF!))/INDUSTRIAL_II_Divisor78)</definedName>
    <definedName function="false" hidden="true" name="INDUSTRIAL_II_EvalScenario57" vbProcedure="false">IF(#REF!="","",INDUSTRIAL_II_ScenarioE57&amp;INDUSTRIAL_II_ScenarioD57&amp;INDUSTRIAL_II_ScenarioC57&amp;INDUSTRIAL_II_ScenarioB57&amp;INDUSTRIAL_II_ScenarioA57)</definedName>
    <definedName function="false" hidden="true" name="INDUSTRIAL_II_EvalScenario68" vbProcedure="false">IF(#REF!="","",INDUSTRIAL_II_ScenarioE68&amp;INDUSTRIAL_II_ScenarioD68&amp;INDUSTRIAL_II_ScenarioC68&amp;INDUSTRIAL_II_ScenarioB68&amp;INDUSTRIAL_II_ScenarioA68)</definedName>
    <definedName function="false" hidden="true" name="INDUSTRIAL_II_EvalScenario69" vbProcedure="false">IF(#REF!="","",INDUSTRIAL_II_ScenarioE69&amp;INDUSTRIAL_II_ScenarioD69&amp;INDUSTRIAL_II_ScenarioC69&amp;INDUSTRIAL_II_ScenarioB69&amp;INDUSTRIAL_II_ScenarioA69)</definedName>
    <definedName function="false" hidden="true" name="INDUSTRIAL_II_EvalScenario70" vbProcedure="false">IF(#REF!="","",INDUSTRIAL_II_ScenarioE70&amp;INDUSTRIAL_II_ScenarioD70&amp;INDUSTRIAL_II_ScenarioC70&amp;INDUSTRIAL_II_ScenarioB70&amp;INDUSTRIAL_II_ScenarioA70)</definedName>
    <definedName function="false" hidden="true" name="INDUSTRIAL_II_EvalScenario80" vbProcedure="false">IF(#REF!="","",INDUSTRIAL_II_ScenarioE80&amp;INDUSTRIAL_II_ScenarioD80&amp;INDUSTRIAL_II_ScenarioC80&amp;INDUSTRIAL_II_ScenarioB80&amp;INDUSTRIAL_II_ScenarioA80)</definedName>
    <definedName function="false" hidden="true" name="INDUSTRIAL_II_Left61" vbProcedure="false">-IF(OR(INDUSTRIAL_II_Divisor61=0,#REF!=""),0.5,(#REF!-MAX(#REF!,#REF!,#REF!))/INDUSTRIAL_II_Divisor61)</definedName>
    <definedName function="false" hidden="true" name="INDUSTRIAL_II_Left62" vbProcedure="false">-IF(OR(INDUSTRIAL_II_Divisor62=0,#REF!=""),0.5,(#REF!-MAX(#REF!,#REF!,#REF!))/INDUSTRIAL_II_Divisor62)</definedName>
    <definedName function="false" hidden="true" name="INDUSTRIAL_II_Left63" vbProcedure="false">-IF(OR(INDUSTRIAL_II_Divisor63=0,#REF!=""),0.5,(#REF!-MAX(#REF!,#REF!,#REF!))/INDUSTRIAL_II_Divisor63)</definedName>
    <definedName function="false" hidden="true" name="INDUSTRIAL_II_Left72" vbProcedure="false">-IF(OR(INDUSTRIAL_II_Divisor72=0,#REF!=""),0.5,(#REF!-MAX(#REF!,#REF!,#REF!))/INDUSTRIAL_II_Divisor72)</definedName>
    <definedName function="false" hidden="true" name="INDUSTRIAL_II_Left73" vbProcedure="false">-IF(OR(INDUSTRIAL_II_Divisor73=0,#REF!=""),0.5,(#REF!-MAX(#REF!,#REF!,#REF!))/INDUSTRIAL_II_Divisor73)</definedName>
    <definedName function="false" hidden="true" name="INDUSTRIAL_II_Left74" vbProcedure="false">-IF(OR(INDUSTRIAL_II_Divisor74=0,#REF!=""),0.5,(#REF!-MAX(#REF!,#REF!,#REF!))/INDUSTRIAL_II_Divisor74)</definedName>
    <definedName function="false" hidden="true" name="INDUSTRIAL_II_Left75" vbProcedure="false">-IF(OR(INDUSTRIAL_II_Divisor75=0,#REF!=""),0.5,(#REF!-MAX(#REF!,#REF!,#REF!))/INDUSTRIAL_II_Divisor75)</definedName>
    <definedName function="false" hidden="true" name="INDUSTRIAL_II_Left76" vbProcedure="false">-IF(OR(INDUSTRIAL_II_Divisor76=0,#REF!=""),0.5,(#REF!-MAX(#REF!,#REF!,#REF!))/INDUSTRIAL_II_Divisor76)</definedName>
    <definedName function="false" hidden="true" name="INDUSTRIAL_II_Left77" vbProcedure="false">-IF(OR(INDUSTRIAL_II_Divisor77=0,#REF!=""),0.5,(#REF!-MAX(#REF!,#REF!,#REF!))/INDUSTRIAL_II_Divisor77)</definedName>
    <definedName function="false" hidden="true" name="INDUSTRIAL_II_Left78" vbProcedure="false">-IF(OR(INDUSTRIAL_II_Divisor78=0,#REF!=""),0.5,(#REF!-MAX(#REF!,#REF!,#REF!))/INDUSTRIAL_II_Divisor78)</definedName>
    <definedName function="false" hidden="true" name="INDUSTRIAL_II_Right61" vbProcedure="false">-IF(OR(INDUSTRIAL_II_Divisor61=0,#REF!=""),0.5,(#REF!-MAX(#REF!,#REF!,#REF!))/INDUSTRIAL_II_Divisor61)</definedName>
    <definedName function="false" hidden="true" name="INDUSTRIAL_II_Right62" vbProcedure="false">-IF(OR(INDUSTRIAL_II_Divisor62=0,#REF!=""),0.5,(#REF!-MAX(#REF!,#REF!,#REF!))/INDUSTRIAL_II_Divisor62)</definedName>
    <definedName function="false" hidden="true" name="INDUSTRIAL_II_Right63" vbProcedure="false">-IF(OR(INDUSTRIAL_II_Divisor63=0,#REF!=""),0.5,(#REF!-MAX(#REF!,#REF!,#REF!))/INDUSTRIAL_II_Divisor63)</definedName>
    <definedName function="false" hidden="true" name="INDUSTRIAL_II_Right72" vbProcedure="false">-IF(OR(INDUSTRIAL_II_Divisor72=0,#REF!=""),0.5,(#REF!-MAX(#REF!,#REF!,#REF!))/INDUSTRIAL_II_Divisor72)</definedName>
    <definedName function="false" hidden="true" name="INDUSTRIAL_II_Right73" vbProcedure="false">-IF(OR(INDUSTRIAL_II_Divisor73=0,#REF!=""),0.5,(#REF!-MAX(#REF!,#REF!,#REF!))/INDUSTRIAL_II_Divisor73)</definedName>
    <definedName function="false" hidden="true" name="INDUSTRIAL_II_Right74" vbProcedure="false">-IF(OR(INDUSTRIAL_II_Divisor74=0,#REF!=""),0.5,(#REF!-MAX(#REF!,#REF!,#REF!))/INDUSTRIAL_II_Divisor74)</definedName>
    <definedName function="false" hidden="true" name="INDUSTRIAL_II_Right75" vbProcedure="false">-IF(OR(INDUSTRIAL_II_Divisor75=0,#REF!=""),0.5,(#REF!-MAX(#REF!,#REF!,#REF!))/INDUSTRIAL_II_Divisor75)</definedName>
    <definedName function="false" hidden="true" name="INDUSTRIAL_II_Right76" vbProcedure="false">-IF(OR(INDUSTRIAL_II_Divisor76=0,#REF!=""),0.5,(#REF!-MAX(#REF!,#REF!,#REF!))/INDUSTRIAL_II_Divisor76)</definedName>
    <definedName function="false" hidden="true" name="INDUSTRIAL_II_Right77" vbProcedure="false">-IF(OR(INDUSTRIAL_II_Divisor77=0,#REF!=""),0.5,(#REF!-MAX(#REF!,#REF!,#REF!))/INDUSTRIAL_II_Divisor77)</definedName>
    <definedName function="false" hidden="true" name="INDUSTRIAL_II_Right78" vbProcedure="false">-IF(OR(INDUSTRIAL_II_Divisor78=0,#REF!=""),0.5,(#REF!-MAX(#REF!,#REF!,#REF!))/INDUSTRIAL_II_Divisor78)</definedName>
    <definedName function="false" hidden="true" name="INDUSTRIAL_II_Row56LetterClassedNve" vbProcedure="false">"P&amp;Q Practice Status"</definedName>
    <definedName function="false" hidden="true" name="INDUSTRIAL_II_Row57AText" vbProcedure="false">#REF!</definedName>
    <definedName function="false" hidden="true" name="INDUSTRIAL_II_Row57BText" vbProcedure="false">#REF!</definedName>
    <definedName function="false" hidden="true" name="INDUSTRIAL_II_Row57CText" vbProcedure="false">#REF!</definedName>
    <definedName function="false" hidden="true" name="INDUSTRIAL_II_Row57DText" vbProcedure="false">#REF!</definedName>
    <definedName function="false" hidden="true" name="INDUSTRIAL_II_Row57EText" vbProcedure="false">#REF!</definedName>
    <definedName function="false" hidden="true" name="INDUSTRIAL_II_Row57ValueClassedNve" vbProcedure="false">"Strength Uniformity 28d"</definedName>
    <definedName function="false" hidden="true" name="INDUSTRIAL_II_Row60LetterClassedNve" vbProcedure="false">"Energy Pratice Status"</definedName>
    <definedName function="false" hidden="true" name="INDUSTRIAL_II_Row61PeerGroupNve" vbProcedure="false">"Average Specific Heat Cost"</definedName>
    <definedName function="false" hidden="true" name="INDUSTRIAL_II_Row62PeerGroupNve" vbProcedure="false">"Specific Heat consumption"</definedName>
    <definedName function="false" hidden="true" name="INDUSTRIAL_II_Row63PeerGroupNve" vbProcedure="false">"Average Specific Power Cost"</definedName>
    <definedName function="false" hidden="true" name="INDUSTRIAL_II_Row67LetterClassedNve" vbProcedure="false">"Maintenance Practice Status"</definedName>
    <definedName function="false" hidden="true" name="INDUSTRIAL_II_Row68AText" vbProcedure="false">#REF!</definedName>
    <definedName function="false" hidden="true" name="INDUSTRIAL_II_Row68BText" vbProcedure="false">#REF!</definedName>
    <definedName function="false" hidden="true" name="INDUSTRIAL_II_Row68CText" vbProcedure="false">#REF!</definedName>
    <definedName function="false" hidden="true" name="INDUSTRIAL_II_Row68DText" vbProcedure="false">#REF!</definedName>
    <definedName function="false" hidden="true" name="INDUSTRIAL_II_Row68EText" vbProcedure="false">#REF!</definedName>
    <definedName function="false" hidden="true" name="INDUSTRIAL_II_Row68ValueClassedNve" vbProcedure="false">"NSFI - Incident stoppages"</definedName>
    <definedName function="false" hidden="true" name="INDUSTRIAL_II_Row69AText" vbProcedure="false">#REF!</definedName>
    <definedName function="false" hidden="true" name="INDUSTRIAL_II_Row69BText" vbProcedure="false">#REF!</definedName>
    <definedName function="false" hidden="true" name="INDUSTRIAL_II_Row69CText" vbProcedure="false">#REF!</definedName>
    <definedName function="false" hidden="true" name="INDUSTRIAL_II_Row69DText" vbProcedure="false">#REF!</definedName>
    <definedName function="false" hidden="true" name="INDUSTRIAL_II_Row69EText" vbProcedure="false">#REF!</definedName>
    <definedName function="false" hidden="true" name="INDUSTRIAL_II_Row69ValueClassedNve" vbProcedure="false">"Equipment Failure Rate (Burning Line)"</definedName>
    <definedName function="false" hidden="true" name="INDUSTRIAL_II_Row70AText" vbProcedure="false">#REF!</definedName>
    <definedName function="false" hidden="true" name="INDUSTRIAL_II_Row70BText" vbProcedure="false">#REF!</definedName>
    <definedName function="false" hidden="true" name="INDUSTRIAL_II_Row70CText" vbProcedure="false">#REF!</definedName>
    <definedName function="false" hidden="true" name="INDUSTRIAL_II_Row70DText" vbProcedure="false">#REF!</definedName>
    <definedName function="false" hidden="true" name="INDUSTRIAL_II_Row70EText" vbProcedure="false">#REF!</definedName>
    <definedName function="false" hidden="true" name="INDUSTRIAL_II_Row70ValueClassedNve" vbProcedure="false">"Maintenance Cost Index"</definedName>
    <definedName function="false" hidden="true" name="INDUSTRIAL_II_Row72PeerGroupNve" vbProcedure="false">"Clinker cost"</definedName>
    <definedName function="false" hidden="true" name="INDUSTRIAL_II_Row73PeerGroupNve" vbProcedure="false">"Cem. bin cost"</definedName>
    <definedName function="false" hidden="true" name="INDUSTRIAL_II_Row74PeerGroupNve" vbProcedure="false">" - Purchased Materials Cost, cement"</definedName>
    <definedName function="false" hidden="true" name="INDUSTRIAL_II_Row75PeerGroupNve" vbProcedure="false">" - Energy cost"</definedName>
    <definedName function="false" hidden="true" name="INDUSTRIAL_II_Row76PeerGroupNve" vbProcedure="false">" - Maintenance cost"</definedName>
    <definedName function="false" hidden="true" name="INDUSTRIAL_II_Row77PeerGroupNve" vbProcedure="false">" - Production and SG&amp;A Cost"</definedName>
    <definedName function="false" hidden="true" name="INDUSTRIAL_II_Row78PeerGroupNve" vbProcedure="false">" - Other cost"</definedName>
    <definedName function="false" hidden="true" name="INDUSTRIAL_II_Row80AText" vbProcedure="false">#REF!</definedName>
    <definedName function="false" hidden="true" name="INDUSTRIAL_II_Row80BText" vbProcedure="false">#REF!</definedName>
    <definedName function="false" hidden="true" name="INDUSTRIAL_II_Row80CText" vbProcedure="false">#REF!</definedName>
    <definedName function="false" hidden="true" name="INDUSTRIAL_II_Row80DText" vbProcedure="false">#REF!</definedName>
    <definedName function="false" hidden="true" name="INDUSTRIAL_II_Row80EText" vbProcedure="false">#REF!</definedName>
    <definedName function="false" hidden="true" name="INDUSTRIAL_II_Row80ValueClassedNve" vbProcedure="false">"Global Maintenance cost Index (GMCI)"</definedName>
    <definedName function="false" hidden="true" name="INDUSTRIAL_II_Row81LetterClassedNve" vbProcedure="false">"Investment Practice Status"</definedName>
    <definedName function="false" hidden="true" name="INDUSTRIAL_II_Scenario56" vbProcedure="false">((#REF!="E")+(#REF!="D")*2+(#REF!="C")*3+(#REF!="B")*4+(#REF!="A")*5-0.5)</definedName>
    <definedName function="false" hidden="true" name="INDUSTRIAL_II_Scenario57" vbProcedure="false">((INDUSTRIAL_II_EvalScenario57="E")+(INDUSTRIAL_II_EvalScenario57="D")*2+(INDUSTRIAL_II_EvalScenario57="C")*3+(INDUSTRIAL_II_EvalScenario57="B")*4+(INDUSTRIAL_II_EvalScenario57="A")*5-0.5)</definedName>
    <definedName function="false" hidden="true" name="INDUSTRIAL_II_Scenario60" vbProcedure="false">((#REF!="E")+(#REF!="D")*2+(#REF!="C")*3+(#REF!="B")*4+(#REF!="A")*5-0.5)</definedName>
    <definedName function="false" hidden="true" name="INDUSTRIAL_II_Scenario61" vbProcedure="false">-IF(OR(INDUSTRIAL_II_Divisor61=0,#REF!=""),0.5,(#REF!-MAX(#REF!,#REF!,#REF!))/INDUSTRIAL_II_Divisor61)</definedName>
    <definedName function="false" hidden="true" name="INDUSTRIAL_II_Scenario62" vbProcedure="false">-IF(OR(INDUSTRIAL_II_Divisor62=0,#REF!=""),0.5,(#REF!-MAX(#REF!,#REF!,#REF!))/INDUSTRIAL_II_Divisor62)</definedName>
    <definedName function="false" hidden="true" name="INDUSTRIAL_II_Scenario63" vbProcedure="false">-IF(OR(INDUSTRIAL_II_Divisor63=0,#REF!=""),0.5,(#REF!-MAX(#REF!,#REF!,#REF!))/INDUSTRIAL_II_Divisor63)</definedName>
    <definedName function="false" hidden="true" name="INDUSTRIAL_II_Scenario67" vbProcedure="false">((#REF!="E")+(#REF!="D")*2+(#REF!="C")*3+(#REF!="B")*4+(#REF!="A")*5-0.5)</definedName>
    <definedName function="false" hidden="true" name="INDUSTRIAL_II_Scenario68" vbProcedure="false">((INDUSTRIAL_II_EvalScenario68="E")+(INDUSTRIAL_II_EvalScenario68="D")*2+(INDUSTRIAL_II_EvalScenario68="C")*3+(INDUSTRIAL_II_EvalScenario68="B")*4+(INDUSTRIAL_II_EvalScenario68="A")*5-0.5)</definedName>
    <definedName function="false" hidden="true" name="INDUSTRIAL_II_Scenario69" vbProcedure="false">((INDUSTRIAL_II_EvalScenario69="E")+(INDUSTRIAL_II_EvalScenario69="D")*2+(INDUSTRIAL_II_EvalScenario69="C")*3+(INDUSTRIAL_II_EvalScenario69="B")*4+(INDUSTRIAL_II_EvalScenario69="A")*5-0.5)</definedName>
    <definedName function="false" hidden="true" name="INDUSTRIAL_II_Scenario70" vbProcedure="false">((INDUSTRIAL_II_EvalScenario70="E")+(INDUSTRIAL_II_EvalScenario70="D")*2+(INDUSTRIAL_II_EvalScenario70="C")*3+(INDUSTRIAL_II_EvalScenario70="B")*4+(INDUSTRIAL_II_EvalScenario70="A")*5-0.5)</definedName>
    <definedName function="false" hidden="true" name="INDUSTRIAL_II_Scenario72" vbProcedure="false">-IF(OR(INDUSTRIAL_II_Divisor72=0,#REF!=""),0.5,(#REF!-MAX(#REF!,#REF!,#REF!))/INDUSTRIAL_II_Divisor72)</definedName>
    <definedName function="false" hidden="true" name="INDUSTRIAL_II_Scenario73" vbProcedure="false">-IF(OR(INDUSTRIAL_II_Divisor73=0,#REF!=""),0.5,(#REF!-MAX(#REF!,#REF!,#REF!))/INDUSTRIAL_II_Divisor73)</definedName>
    <definedName function="false" hidden="true" name="INDUSTRIAL_II_Scenario74" vbProcedure="false">-IF(OR(INDUSTRIAL_II_Divisor74=0,#REF!=""),0.5,(#REF!-MAX(#REF!,#REF!,#REF!))/INDUSTRIAL_II_Divisor74)</definedName>
    <definedName function="false" hidden="true" name="INDUSTRIAL_II_Scenario75" vbProcedure="false">-IF(OR(INDUSTRIAL_II_Divisor75=0,#REF!=""),0.5,(#REF!-MAX(#REF!,#REF!,#REF!))/INDUSTRIAL_II_Divisor75)</definedName>
    <definedName function="false" hidden="true" name="INDUSTRIAL_II_Scenario76" vbProcedure="false">-IF(OR(INDUSTRIAL_II_Divisor76=0,#REF!=""),0.5,(#REF!-MAX(#REF!,#REF!,#REF!))/INDUSTRIAL_II_Divisor76)</definedName>
    <definedName function="false" hidden="true" name="INDUSTRIAL_II_Scenario77" vbProcedure="false">-IF(OR(INDUSTRIAL_II_Divisor77=0,#REF!=""),0.5,(#REF!-MAX(#REF!,#REF!,#REF!))/INDUSTRIAL_II_Divisor77)</definedName>
    <definedName function="false" hidden="true" name="INDUSTRIAL_II_Scenario78" vbProcedure="false">-IF(OR(INDUSTRIAL_II_Divisor78=0,#REF!=""),0.5,(#REF!-MAX(#REF!,#REF!,#REF!))/INDUSTRIAL_II_Divisor78)</definedName>
    <definedName function="false" hidden="true" name="INDUSTRIAL_II_Scenario80" vbProcedure="false">((INDUSTRIAL_II_EvalScenario80="E")+(INDUSTRIAL_II_EvalScenario80="D")*2+(INDUSTRIAL_II_EvalScenario80="C")*3+(INDUSTRIAL_II_EvalScenario80="B")*4+(INDUSTRIAL_II_EvalScenario80="A")*5-0.5)</definedName>
    <definedName function="false" hidden="true" name="INDUSTRIAL_II_Scenario81" vbProcedure="false">((#REF!="E")+(#REF!="D")*2+(#REF!="C")*3+(#REF!="B")*4+(#REF!="A")*5-0.5)</definedName>
    <definedName function="false" hidden="true" name="INDUSTRIAL_II_ScenarioA57" vbProcedure="false">IF(AND(#REF!&gt;=#REF!,#REF!&lt;=#REF!),"A","")</definedName>
    <definedName function="false" hidden="true" name="INDUSTRIAL_II_ScenarioA68" vbProcedure="false">IF(AND(#REF!&gt;=#REF!,#REF!&lt;=#REF!),"A","")</definedName>
    <definedName function="false" hidden="true" name="INDUSTRIAL_II_ScenarioA69" vbProcedure="false">IF(AND(#REF!&gt;=#REF!,#REF!&lt;=#REF!),"A","")</definedName>
    <definedName function="false" hidden="true" name="INDUSTRIAL_II_ScenarioA70" vbProcedure="false">IF(AND(#REF!&gt;=#REF!,#REF!&lt;=#REF!),"A","")</definedName>
    <definedName function="false" hidden="true" name="INDUSTRIAL_II_ScenarioA80" vbProcedure="false">IF(AND(#REF!&gt;=#REF!,#REF!&lt;=#REF!),"A","")</definedName>
    <definedName function="false" hidden="true" name="INDUSTRIAL_II_ScenarioB57" vbProcedure="false">IF(AND(#REF!&gt;#REF!,#REF!&lt;=#REF!),"B","")</definedName>
    <definedName function="false" hidden="true" name="INDUSTRIAL_II_ScenarioB68" vbProcedure="false">IF(AND(#REF!&gt;#REF!,#REF!&lt;=#REF!),"B","")</definedName>
    <definedName function="false" hidden="true" name="INDUSTRIAL_II_ScenarioB69" vbProcedure="false">IF(AND(#REF!&gt;#REF!,#REF!&lt;=#REF!),"B","")</definedName>
    <definedName function="false" hidden="true" name="INDUSTRIAL_II_ScenarioB70" vbProcedure="false">IF(AND(#REF!&gt;#REF!,#REF!&lt;=#REF!),"B","")</definedName>
    <definedName function="false" hidden="true" name="INDUSTRIAL_II_ScenarioB80" vbProcedure="false">IF(AND(#REF!&gt;#REF!,#REF!&lt;=#REF!),"B","")</definedName>
    <definedName function="false" hidden="true" name="INDUSTRIAL_II_ScenarioC57" vbProcedure="false">IF(AND(#REF!&gt;#REF!,#REF!&lt;=#REF!),"C","")</definedName>
    <definedName function="false" hidden="true" name="INDUSTRIAL_II_ScenarioC68" vbProcedure="false">IF(AND(#REF!&gt;#REF!,#REF!&lt;=#REF!),"C","")</definedName>
    <definedName function="false" hidden="true" name="INDUSTRIAL_II_ScenarioC69" vbProcedure="false">IF(AND(#REF!&gt;#REF!,#REF!&lt;=#REF!),"C","")</definedName>
    <definedName function="false" hidden="true" name="INDUSTRIAL_II_ScenarioC70" vbProcedure="false">IF(AND(#REF!&gt;#REF!,#REF!&lt;=#REF!),"C","")</definedName>
    <definedName function="false" hidden="true" name="INDUSTRIAL_II_ScenarioC80" vbProcedure="false">IF(AND(#REF!&gt;#REF!,#REF!&lt;=#REF!),"C","")</definedName>
    <definedName function="false" hidden="true" name="INDUSTRIAL_II_ScenarioD57" vbProcedure="false">IF(AND(#REF!&gt;#REF!,#REF!&lt;=#REF!),"D","")</definedName>
    <definedName function="false" hidden="true" name="INDUSTRIAL_II_ScenarioD68" vbProcedure="false">IF(AND(#REF!&gt;#REF!,#REF!&lt;=#REF!),"D","")</definedName>
    <definedName function="false" hidden="true" name="INDUSTRIAL_II_ScenarioD69" vbProcedure="false">IF(AND(#REF!&gt;#REF!,#REF!&lt;=#REF!),"D","")</definedName>
    <definedName function="false" hidden="true" name="INDUSTRIAL_II_ScenarioD70" vbProcedure="false">IF(AND(#REF!&gt;#REF!,#REF!&lt;=#REF!),"D","")</definedName>
    <definedName function="false" hidden="true" name="INDUSTRIAL_II_ScenarioD80" vbProcedure="false">IF(AND(#REF!&gt;#REF!,#REF!&lt;=#REF!),"D","")</definedName>
    <definedName function="false" hidden="true" name="INDUSTRIAL_II_ScenarioE57" vbProcedure="false">IF(AND(#REF!&gt;#REF!,#REF!&lt;=#REF!),"E","")</definedName>
    <definedName function="false" hidden="true" name="INDUSTRIAL_II_ScenarioE68" vbProcedure="false">IF(AND(#REF!&gt;#REF!,#REF!&lt;=#REF!),"E","")</definedName>
    <definedName function="false" hidden="true" name="INDUSTRIAL_II_ScenarioE69" vbProcedure="false">IF(AND(#REF!&gt;#REF!,#REF!&lt;=#REF!),"E","")</definedName>
    <definedName function="false" hidden="true" name="INDUSTRIAL_II_ScenarioE70" vbProcedure="false">IF(AND(#REF!&gt;#REF!,#REF!&lt;=#REF!),"E","")</definedName>
    <definedName function="false" hidden="true" name="INDUSTRIAL_II_ScenarioE80" vbProcedure="false">IF(AND(#REF!&gt;#REF!,#REF!&lt;=#REF!),"E","")</definedName>
    <definedName function="false" hidden="true" name="INDUSTRIAL_I_Actual58" vbProcedure="false">((#REF!="E")+(#REF!="D")*2+(#REF!="C")*3+(#REF!="B")*4+(#REF!="A")*5-0.5)</definedName>
    <definedName function="false" hidden="true" name="INDUSTRIAL_I_Actual61" vbProcedure="false">IF(OR(INDUSTRIAL_I_Divisor61=0,#REF!=""),-0.5,(#REF!-MIN(#REF!,#REF!,#REF!))/INDUSTRIAL_I_Divisor61)</definedName>
    <definedName function="false" hidden="true" name="INDUSTRIAL_I_Divisor61" vbProcedure="false">(MAX(#REF!,#REF!,#REF!)-MIN(#REF!,#REF!,#REF!))</definedName>
    <definedName function="false" hidden="true" name="INDUSTRIAL_I_Actual62" vbProcedure="false">IF(OR(INDUSTRIAL_I_Divisor62=0,#REF!=""),-0.5,(#REF!-MIN(#REF!,#REF!,#REF!))/INDUSTRIAL_I_Divisor62)</definedName>
    <definedName function="false" hidden="true" name="INDUSTRIAL_I_Divisor62" vbProcedure="false">(MAX(#REF!,#REF!,#REF!)-MIN(#REF!,#REF!,#REF!))</definedName>
    <definedName function="false" hidden="true" name="INDUSTRIAL_I_Actual63" vbProcedure="false">-IF(OR(INDUSTRIAL_I_Divisor63=0,#REF!=""),0.5,(#REF!-MAX(#REF!,#REF!,#REF!))/INDUSTRIAL_I_Divisor63)</definedName>
    <definedName function="false" hidden="true" name="INDUSTRIAL_I_Divisor63" vbProcedure="false">(MAX(#REF!,#REF!,#REF!)-MIN(#REF!,#REF!,#REF!))</definedName>
    <definedName function="false" hidden="true" name="INDUSTRIAL_I_Actual65" vbProcedure="false">((INDUSTRIAL_I_EvalActual65="E")+(INDUSTRIAL_I_EvalActual65="D")*2+(INDUSTRIAL_I_EvalActual65="C")*3+(INDUSTRIAL_I_EvalActual65="B")*4+(INDUSTRIAL_I_EvalActual65="A")*5-0.5)</definedName>
    <definedName function="false" hidden="true" name="INDUSTRIAL_I_EvalActual65" vbProcedure="false">IF(#REF!="","",INDUSTRIAL_I_ActualE65&amp;INDUSTRIAL_I_ActualD65&amp;INDUSTRIAL_I_ActualC65&amp;INDUSTRIAL_I_ActualB65&amp;INDUSTRIAL_I_ActualA65)</definedName>
    <definedName function="false" hidden="true" name="INDUSTRIAL_I_Actual66" vbProcedure="false">((INDUSTRIAL_I_EvalActual66="E")+(INDUSTRIAL_I_EvalActual66="D")*2+(INDUSTRIAL_I_EvalActual66="C")*3+(INDUSTRIAL_I_EvalActual66="B")*4+(INDUSTRIAL_I_EvalActual66="A")*5-0.5)</definedName>
    <definedName function="false" hidden="true" name="INDUSTRIAL_I_EvalActual66" vbProcedure="false">IF(#REF!="","",INDUSTRIAL_I_ActualE66&amp;INDUSTRIAL_I_ActualD66&amp;INDUSTRIAL_I_ActualC66&amp;INDUSTRIAL_I_ActualB66&amp;INDUSTRIAL_I_ActualA66)</definedName>
    <definedName function="false" hidden="true" name="INDUSTRIAL_I_Actual67" vbProcedure="false">((INDUSTRIAL_I_EvalActual67="E")+(INDUSTRIAL_I_EvalActual67="D")*2+(INDUSTRIAL_I_EvalActual67="C")*3+(INDUSTRIAL_I_EvalActual67="B")*4+(INDUSTRIAL_I_EvalActual67="A")*5-0.5)</definedName>
    <definedName function="false" hidden="true" name="INDUSTRIAL_I_EvalActual67" vbProcedure="false">IF(#REF!="","",INDUSTRIAL_I_ActualE67&amp;INDUSTRIAL_I_ActualD67&amp;INDUSTRIAL_I_ActualC67&amp;INDUSTRIAL_I_ActualB67&amp;INDUSTRIAL_I_ActualA67)</definedName>
    <definedName function="false" hidden="true" name="INDUSTRIAL_I_Actual69" vbProcedure="false">((#REF!="E")+(#REF!="D")*2+(#REF!="C")*3+(#REF!="B")*4+(#REF!="A")*5-0.5)</definedName>
    <definedName function="false" hidden="true" name="INDUSTRIAL_I_Actual71" vbProcedure="false">-IF(OR(INDUSTRIAL_I_Divisor71=0,#REF!=""),0.5,(#REF!-MAX(#REF!,#REF!,#REF!))/INDUSTRIAL_I_Divisor71)</definedName>
    <definedName function="false" hidden="true" name="INDUSTRIAL_I_Divisor71" vbProcedure="false">(MAX(#REF!,#REF!,#REF!)-MIN(#REF!,#REF!,#REF!))</definedName>
    <definedName function="false" hidden="true" name="INDUSTRIAL_I_Actual73" vbProcedure="false">((#REF!="E")+(#REF!="D")*2+(#REF!="C")*3+(#REF!="B")*4+(#REF!="A")*5-0.5)</definedName>
    <definedName function="false" hidden="true" name="INDUSTRIAL_I_Actual74" vbProcedure="false">((INDUSTRIAL_I_EvalActual74="E")+(INDUSTRIAL_I_EvalActual74="D")*2+(INDUSTRIAL_I_EvalActual74="C")*3+(INDUSTRIAL_I_EvalActual74="B")*4+(INDUSTRIAL_I_EvalActual74="A")*5-0.5)</definedName>
    <definedName function="false" hidden="true" name="INDUSTRIAL_I_EvalActual74" vbProcedure="false">IF(#REF!="","",INDUSTRIAL_I_ActualE74&amp;INDUSTRIAL_I_ActualD74&amp;INDUSTRIAL_I_ActualC74&amp;INDUSTRIAL_I_ActualB74&amp;INDUSTRIAL_I_ActualA74)</definedName>
    <definedName function="false" hidden="true" name="INDUSTRIAL_I_Actual75" vbProcedure="false">((INDUSTRIAL_I_EvalActual75="E")+(INDUSTRIAL_I_EvalActual75="D")*2+(INDUSTRIAL_I_EvalActual75="C")*3+(INDUSTRIAL_I_EvalActual75="B")*4+(INDUSTRIAL_I_EvalActual75="A")*5-0.5)</definedName>
    <definedName function="false" hidden="true" name="INDUSTRIAL_I_EvalActual75" vbProcedure="false">IF(#REF!="","",INDUSTRIAL_I_ActualE75&amp;INDUSTRIAL_I_ActualD75&amp;INDUSTRIAL_I_ActualC75&amp;INDUSTRIAL_I_ActualB75&amp;INDUSTRIAL_I_ActualA75)</definedName>
    <definedName function="false" hidden="true" name="INDUSTRIAL_I_Actual76" vbProcedure="false">((INDUSTRIAL_I_EvalActual76="E")+(INDUSTRIAL_I_EvalActual76="D")*2+(INDUSTRIAL_I_EvalActual76="C")*3+(INDUSTRIAL_I_EvalActual76="B")*4+(INDUSTRIAL_I_EvalActual76="A")*5-0.5)</definedName>
    <definedName function="false" hidden="true" name="INDUSTRIAL_I_EvalActual76" vbProcedure="false">IF(#REF!="","",INDUSTRIAL_I_ActualE76&amp;INDUSTRIAL_I_ActualD76&amp;INDUSTRIAL_I_ActualC76&amp;INDUSTRIAL_I_ActualB76&amp;INDUSTRIAL_I_ActualA76)</definedName>
    <definedName function="false" hidden="true" name="INDUSTRIAL_I_Actual77" vbProcedure="false">((INDUSTRIAL_I_EvalActual77="E")+(INDUSTRIAL_I_EvalActual77="D")*2+(INDUSTRIAL_I_EvalActual77="C")*3+(INDUSTRIAL_I_EvalActual77="B")*4+(INDUSTRIAL_I_EvalActual77="A")*5-0.5)</definedName>
    <definedName function="false" hidden="true" name="INDUSTRIAL_I_EvalActual77" vbProcedure="false">IF(#REF!="","",INDUSTRIAL_I_ActualE77&amp;INDUSTRIAL_I_ActualD77&amp;INDUSTRIAL_I_ActualC77&amp;INDUSTRIAL_I_ActualB77&amp;INDUSTRIAL_I_ActualA77)</definedName>
    <definedName function="false" hidden="true" name="INDUSTRIAL_I_Actual78" vbProcedure="false">((INDUSTRIAL_I_EvalActual78="E")+(INDUSTRIAL_I_EvalActual78="D")*2+(INDUSTRIAL_I_EvalActual78="C")*3+(INDUSTRIAL_I_EvalActual78="B")*4+(INDUSTRIAL_I_EvalActual78="A")*5-0.5)</definedName>
    <definedName function="false" hidden="true" name="INDUSTRIAL_I_EvalActual78" vbProcedure="false">IF(#REF!="","",INDUSTRIAL_I_ActualE78&amp;INDUSTRIAL_I_ActualD78&amp;INDUSTRIAL_I_ActualC78&amp;INDUSTRIAL_I_ActualB78&amp;INDUSTRIAL_I_ActualA78)</definedName>
    <definedName function="false" hidden="true" name="INDUSTRIAL_I_Actual79" vbProcedure="false">((INDUSTRIAL_I_EvalActual79="E")+(INDUSTRIAL_I_EvalActual79="D")*2+(INDUSTRIAL_I_EvalActual79="C")*3+(INDUSTRIAL_I_EvalActual79="B")*4+(INDUSTRIAL_I_EvalActual79="A")*5-0.5)</definedName>
    <definedName function="false" hidden="true" name="INDUSTRIAL_I_EvalActual79" vbProcedure="false">IF(#REF!="","",INDUSTRIAL_I_ActualE79&amp;INDUSTRIAL_I_ActualD79&amp;INDUSTRIAL_I_ActualC79&amp;INDUSTRIAL_I_ActualB79&amp;INDUSTRIAL_I_ActualA79)</definedName>
    <definedName function="false" hidden="true" name="INDUSTRIAL_I_Actual80" vbProcedure="false">((INDUSTRIAL_I_EvalActual80="E")+(INDUSTRIAL_I_EvalActual80="D")*2+(INDUSTRIAL_I_EvalActual80="C")*3+(INDUSTRIAL_I_EvalActual80="B")*4+(INDUSTRIAL_I_EvalActual80="A")*5-0.5)</definedName>
    <definedName function="false" hidden="true" name="INDUSTRIAL_I_EvalActual80" vbProcedure="false">IF(#REF!="","",INDUSTRIAL_I_ActualE80&amp;INDUSTRIAL_I_ActualD80&amp;INDUSTRIAL_I_ActualC80&amp;INDUSTRIAL_I_ActualB80&amp;INDUSTRIAL_I_ActualA80)</definedName>
    <definedName function="false" hidden="true" name="INDUSTRIAL_I_Actual81" vbProcedure="false">((INDUSTRIAL_I_EvalActual81="E")+(INDUSTRIAL_I_EvalActual81="D")*2+(INDUSTRIAL_I_EvalActual81="C")*3+(INDUSTRIAL_I_EvalActual81="B")*4+(INDUSTRIAL_I_EvalActual81="A")*5-0.5)</definedName>
    <definedName function="false" hidden="true" name="INDUSTRIAL_I_EvalActual81" vbProcedure="false">IF(#REF!="","",INDUSTRIAL_I_ActualE81&amp;INDUSTRIAL_I_ActualD81&amp;INDUSTRIAL_I_ActualC81&amp;INDUSTRIAL_I_ActualB81&amp;INDUSTRIAL_I_ActualA81)</definedName>
    <definedName function="false" hidden="true" name="INDUSTRIAL_I_ActualA65" vbProcedure="false">IF(AND(#REF!&gt;#REF!,#REF!&lt;=#REF!),"A","")</definedName>
    <definedName function="false" hidden="true" name="INDUSTRIAL_I_ActualA66" vbProcedure="false">IF(AND(#REF!&gt;#REF!,#REF!&lt;=#REF!),"A","")</definedName>
    <definedName function="false" hidden="true" name="INDUSTRIAL_I_ActualA67" vbProcedure="false">IF(AND(#REF!&gt;#REF!,#REF!&lt;=#REF!),"A","")</definedName>
    <definedName function="false" hidden="true" name="INDUSTRIAL_I_ActualA74" vbProcedure="false">IF(AND(#REF!&gt;#REF!,#REF!&lt;=#REF!),"A","")</definedName>
    <definedName function="false" hidden="true" name="INDUSTRIAL_I_ActualA75" vbProcedure="false">IF(AND(#REF!&gt;=#REF!,#REF!&lt;=#REF!),"A","")</definedName>
    <definedName function="false" hidden="true" name="INDUSTRIAL_I_ActualA76" vbProcedure="false">IF(AND(#REF!&gt;=#REF!,#REF!&lt;=#REF!),"A","")</definedName>
    <definedName function="false" hidden="true" name="INDUSTRIAL_I_ActualA77" vbProcedure="false">IF(AND(#REF!&gt;=#REF!,#REF!&lt;=#REF!),"A","")</definedName>
    <definedName function="false" hidden="true" name="INDUSTRIAL_I_ActualA78" vbProcedure="false">IF(AND(#REF!&gt;#REF!,#REF!&lt;=#REF!),"A","")</definedName>
    <definedName function="false" hidden="true" name="INDUSTRIAL_I_ActualA79" vbProcedure="false">IF(AND(#REF!&gt;#REF!,#REF!&lt;=#REF!),"A","")</definedName>
    <definedName function="false" hidden="true" name="INDUSTRIAL_I_ActualA80" vbProcedure="false">IF(AND(#REF!&gt;#REF!,#REF!&lt;=#REF!),"A","")</definedName>
    <definedName function="false" hidden="true" name="INDUSTRIAL_I_ActualA81" vbProcedure="false">IF(AND(#REF!&gt;=#REF!,#REF!&lt;=#REF!),"A","")</definedName>
    <definedName function="false" hidden="true" name="INDUSTRIAL_I_ActualB65" vbProcedure="false">IF(AND(#REF!&gt;#REF!,#REF!&lt;=#REF!),"B","")</definedName>
    <definedName function="false" hidden="true" name="INDUSTRIAL_I_ActualB66" vbProcedure="false">IF(AND(#REF!&gt;#REF!,#REF!&lt;=#REF!),"B","")</definedName>
    <definedName function="false" hidden="true" name="INDUSTRIAL_I_ActualB67" vbProcedure="false">IF(AND(#REF!&gt;#REF!,#REF!&lt;=#REF!),"B","")</definedName>
    <definedName function="false" hidden="true" name="INDUSTRIAL_I_ActualB74" vbProcedure="false">IF(AND(#REF!&gt;#REF!,#REF!&lt;=#REF!),"B","")</definedName>
    <definedName function="false" hidden="true" name="INDUSTRIAL_I_ActualB75" vbProcedure="false">IF(AND(#REF!&gt;#REF!,#REF!&lt;=#REF!),"B","")</definedName>
    <definedName function="false" hidden="true" name="INDUSTRIAL_I_ActualB76" vbProcedure="false">IF(AND(#REF!&gt;#REF!,#REF!&lt;=#REF!),"B","")</definedName>
    <definedName function="false" hidden="true" name="INDUSTRIAL_I_ActualB77" vbProcedure="false">IF(AND(#REF!&gt;#REF!,#REF!&lt;=#REF!),"B","")</definedName>
    <definedName function="false" hidden="true" name="INDUSTRIAL_I_ActualB78" vbProcedure="false">IF(AND(#REF!&gt;#REF!,#REF!&lt;=#REF!),"B","")</definedName>
    <definedName function="false" hidden="true" name="INDUSTRIAL_I_ActualB79" vbProcedure="false">IF(AND(#REF!&gt;#REF!,#REF!&lt;=#REF!),"B","")</definedName>
    <definedName function="false" hidden="true" name="INDUSTRIAL_I_ActualB80" vbProcedure="false">IF(AND(#REF!&gt;#REF!,#REF!&lt;=#REF!),"B","")</definedName>
    <definedName function="false" hidden="true" name="INDUSTRIAL_I_ActualB81" vbProcedure="false">IF(AND(#REF!&gt;#REF!,#REF!&lt;=#REF!),"B","")</definedName>
    <definedName function="false" hidden="true" name="INDUSTRIAL_I_ActualC65" vbProcedure="false">IF(AND(#REF!&gt;#REF!,#REF!&lt;=#REF!),"C","")</definedName>
    <definedName function="false" hidden="true" name="INDUSTRIAL_I_ActualC66" vbProcedure="false">IF(AND(#REF!&gt;#REF!,#REF!&lt;=#REF!),"C","")</definedName>
    <definedName function="false" hidden="true" name="INDUSTRIAL_I_ActualC67" vbProcedure="false">IF(AND(#REF!&gt;#REF!,#REF!&lt;=#REF!),"C","")</definedName>
    <definedName function="false" hidden="true" name="INDUSTRIAL_I_ActualC74" vbProcedure="false">IF(AND(#REF!&gt;#REF!,#REF!&lt;=#REF!),"C","")</definedName>
    <definedName function="false" hidden="true" name="INDUSTRIAL_I_ActualC75" vbProcedure="false">IF(AND(#REF!&gt;#REF!,#REF!&lt;=#REF!),"C","")</definedName>
    <definedName function="false" hidden="true" name="INDUSTRIAL_I_ActualC76" vbProcedure="false">IF(AND(#REF!&gt;#REF!,#REF!&lt;=#REF!),"C","")</definedName>
    <definedName function="false" hidden="true" name="INDUSTRIAL_I_ActualC77" vbProcedure="false">IF(AND(#REF!&gt;#REF!,#REF!&lt;=#REF!),"C","")</definedName>
    <definedName function="false" hidden="true" name="INDUSTRIAL_I_ActualC78" vbProcedure="false">IF(AND(#REF!&gt;#REF!,#REF!&lt;=#REF!),"C","")</definedName>
    <definedName function="false" hidden="true" name="INDUSTRIAL_I_ActualC79" vbProcedure="false">IF(AND(#REF!&gt;#REF!,#REF!&lt;=#REF!),"C","")</definedName>
    <definedName function="false" hidden="true" name="INDUSTRIAL_I_ActualC80" vbProcedure="false">IF(AND(#REF!&gt;#REF!,#REF!&lt;=#REF!),"C","")</definedName>
    <definedName function="false" hidden="true" name="INDUSTRIAL_I_ActualC81" vbProcedure="false">IF(AND(#REF!&gt;#REF!,#REF!&lt;=#REF!),"C","")</definedName>
    <definedName function="false" hidden="true" name="INDUSTRIAL_I_ActualD65" vbProcedure="false">IF(AND(#REF!&gt;#REF!,#REF!&lt;=#REF!),"D","")</definedName>
    <definedName function="false" hidden="true" name="INDUSTRIAL_I_ActualD66" vbProcedure="false">IF(AND(#REF!&gt;#REF!,#REF!&lt;=#REF!),"D","")</definedName>
    <definedName function="false" hidden="true" name="INDUSTRIAL_I_ActualD67" vbProcedure="false">IF(AND(#REF!&gt;#REF!,#REF!&lt;=#REF!),"D","")</definedName>
    <definedName function="false" hidden="true" name="INDUSTRIAL_I_ActualD74" vbProcedure="false">IF(AND(#REF!&gt;#REF!,#REF!&lt;=#REF!),"D","")</definedName>
    <definedName function="false" hidden="true" name="INDUSTRIAL_I_ActualD75" vbProcedure="false">IF(AND(#REF!&gt;#REF!,#REF!&lt;=#REF!),"D","")</definedName>
    <definedName function="false" hidden="true" name="INDUSTRIAL_I_ActualD76" vbProcedure="false">IF(AND(#REF!&gt;#REF!,#REF!&lt;=#REF!),"D","")</definedName>
    <definedName function="false" hidden="true" name="INDUSTRIAL_I_ActualD77" vbProcedure="false">IF(AND(#REF!&gt;#REF!,#REF!&lt;=#REF!),"D","")</definedName>
    <definedName function="false" hidden="true" name="INDUSTRIAL_I_ActualD78" vbProcedure="false">IF(AND(#REF!&gt;#REF!,#REF!&lt;=#REF!),"D","")</definedName>
    <definedName function="false" hidden="true" name="INDUSTRIAL_I_ActualD79" vbProcedure="false">IF(AND(#REF!&gt;#REF!,#REF!&lt;=#REF!),"D","")</definedName>
    <definedName function="false" hidden="true" name="INDUSTRIAL_I_ActualD80" vbProcedure="false">IF(AND(#REF!&gt;#REF!,#REF!&lt;=#REF!),"D","")</definedName>
    <definedName function="false" hidden="true" name="INDUSTRIAL_I_ActualD81" vbProcedure="false">IF(AND(#REF!&gt;#REF!,#REF!&lt;=#REF!),"D","")</definedName>
    <definedName function="false" hidden="true" name="INDUSTRIAL_I_ActualE65" vbProcedure="false">IF(AND(#REF!&gt;=#REF!,#REF!&lt;=#REF!),"E","")</definedName>
    <definedName function="false" hidden="true" name="INDUSTRIAL_I_ActualE66" vbProcedure="false">IF(AND(#REF!&gt;=#REF!,#REF!&lt;=#REF!),"E","")</definedName>
    <definedName function="false" hidden="true" name="INDUSTRIAL_I_ActualE67" vbProcedure="false">IF(AND(#REF!&gt;=#REF!,#REF!&lt;=#REF!),"E","")</definedName>
    <definedName function="false" hidden="true" name="INDUSTRIAL_I_ActualE74" vbProcedure="false">IF(AND(#REF!&gt;=#REF!,#REF!&lt;=#REF!),"E","")</definedName>
    <definedName function="false" hidden="true" name="INDUSTRIAL_I_ActualE75" vbProcedure="false">IF(AND(#REF!&gt;#REF!,#REF!&lt;=#REF!),"E","")</definedName>
    <definedName function="false" hidden="true" name="INDUSTRIAL_I_ActualE76" vbProcedure="false">IF(AND(#REF!&gt;#REF!,#REF!&lt;=#REF!),"E","")</definedName>
    <definedName function="false" hidden="true" name="INDUSTRIAL_I_ActualE77" vbProcedure="false">IF(AND(#REF!&gt;#REF!,#REF!&lt;=#REF!),"E","")</definedName>
    <definedName function="false" hidden="true" name="INDUSTRIAL_I_ActualE78" vbProcedure="false">IF(AND(#REF!&gt;=#REF!,#REF!&lt;=#REF!),"E","")</definedName>
    <definedName function="false" hidden="true" name="INDUSTRIAL_I_ActualE79" vbProcedure="false">IF(AND(#REF!&gt;=#REF!,#REF!&lt;=#REF!),"E","")</definedName>
    <definedName function="false" hidden="true" name="INDUSTRIAL_I_ActualE80" vbProcedure="false">IF(AND(#REF!&gt;=#REF!,#REF!&lt;=#REF!),"E","")</definedName>
    <definedName function="false" hidden="true" name="INDUSTRIAL_I_ActualE81" vbProcedure="false">IF(AND(#REF!&gt;#REF!,#REF!&lt;=#REF!),"E","")</definedName>
    <definedName function="false" hidden="true" name="INDUSTRIAL_I_Average61" vbProcedure="false">IF(OR(INDUSTRIAL_I_Divisor61=0,#REF!=""),-0.5,(#REF!-MIN(#REF!,#REF!,#REF!))/INDUSTRIAL_I_Divisor61)</definedName>
    <definedName function="false" hidden="true" name="INDUSTRIAL_I_Average62" vbProcedure="false">IF(OR(INDUSTRIAL_I_Divisor62=0,#REF!=""),-0.5,(#REF!-MIN(#REF!,#REF!,#REF!))/INDUSTRIAL_I_Divisor62)</definedName>
    <definedName function="false" hidden="true" name="INDUSTRIAL_I_Average63" vbProcedure="false">-IF(OR(INDUSTRIAL_I_Divisor63=0,#REF!=""),0.5,(#REF!-MAX(#REF!,#REF!,#REF!))/INDUSTRIAL_I_Divisor63)</definedName>
    <definedName function="false" hidden="true" name="INDUSTRIAL_I_Average71" vbProcedure="false">-IF(OR(INDUSTRIAL_I_Divisor71=0,#REF!=""),0.5,(#REF!-MAX(#REF!,#REF!,#REF!))/INDUSTRIAL_I_Divisor71)</definedName>
    <definedName function="false" hidden="true" name="INDUSTRIAL_I_EvalScenario65" vbProcedure="false">IF(#REF!="","",INDUSTRIAL_I_ScenarioE65&amp;INDUSTRIAL_I_ScenarioD65&amp;INDUSTRIAL_I_ScenarioC65&amp;INDUSTRIAL_I_ScenarioB65&amp;INDUSTRIAL_I_ScenarioA65)</definedName>
    <definedName function="false" hidden="true" name="INDUSTRIAL_I_EvalScenario66" vbProcedure="false">IF(#REF!="","",INDUSTRIAL_I_ScenarioE66&amp;INDUSTRIAL_I_ScenarioD66&amp;INDUSTRIAL_I_ScenarioC66&amp;INDUSTRIAL_I_ScenarioB66&amp;INDUSTRIAL_I_ScenarioA66)</definedName>
    <definedName function="false" hidden="true" name="INDUSTRIAL_I_EvalScenario67" vbProcedure="false">IF(#REF!="","",INDUSTRIAL_I_ScenarioE67&amp;INDUSTRIAL_I_ScenarioD67&amp;INDUSTRIAL_I_ScenarioC67&amp;INDUSTRIAL_I_ScenarioB67&amp;INDUSTRIAL_I_ScenarioA67)</definedName>
    <definedName function="false" hidden="true" name="INDUSTRIAL_I_EvalScenario74" vbProcedure="false">IF(#REF!="","",INDUSTRIAL_I_ScenarioE74&amp;INDUSTRIAL_I_ScenarioD74&amp;INDUSTRIAL_I_ScenarioC74&amp;INDUSTRIAL_I_ScenarioB74&amp;INDUSTRIAL_I_ScenarioA74)</definedName>
    <definedName function="false" hidden="true" name="INDUSTRIAL_I_EvalScenario75" vbProcedure="false">IF(#REF!="","",INDUSTRIAL_I_ScenarioE75&amp;INDUSTRIAL_I_ScenarioD75&amp;INDUSTRIAL_I_ScenarioC75&amp;INDUSTRIAL_I_ScenarioB75&amp;INDUSTRIAL_I_ScenarioA75)</definedName>
    <definedName function="false" hidden="true" name="INDUSTRIAL_I_EvalScenario76" vbProcedure="false">IF(#REF!="","",INDUSTRIAL_I_ScenarioE76&amp;INDUSTRIAL_I_ScenarioD76&amp;INDUSTRIAL_I_ScenarioC76&amp;INDUSTRIAL_I_ScenarioB76&amp;INDUSTRIAL_I_ScenarioA76)</definedName>
    <definedName function="false" hidden="true" name="INDUSTRIAL_I_EvalScenario77" vbProcedure="false">IF(#REF!="","",INDUSTRIAL_I_ScenarioE77&amp;INDUSTRIAL_I_ScenarioD77&amp;INDUSTRIAL_I_ScenarioC77&amp;INDUSTRIAL_I_ScenarioB77&amp;INDUSTRIAL_I_ScenarioA77)</definedName>
    <definedName function="false" hidden="true" name="INDUSTRIAL_I_EvalScenario78" vbProcedure="false">IF(#REF!="","",INDUSTRIAL_I_ScenarioE78&amp;INDUSTRIAL_I_ScenarioD78&amp;INDUSTRIAL_I_ScenarioC78&amp;INDUSTRIAL_I_ScenarioB78&amp;INDUSTRIAL_I_ScenarioA78)</definedName>
    <definedName function="false" hidden="true" name="INDUSTRIAL_I_EvalScenario79" vbProcedure="false">IF(#REF!="","",INDUSTRIAL_I_ScenarioE79&amp;INDUSTRIAL_I_ScenarioD79&amp;INDUSTRIAL_I_ScenarioC79&amp;INDUSTRIAL_I_ScenarioB79&amp;INDUSTRIAL_I_ScenarioA79)</definedName>
    <definedName function="false" hidden="true" name="INDUSTRIAL_I_EvalScenario80" vbProcedure="false">IF(#REF!="","",INDUSTRIAL_I_ScenarioE80&amp;INDUSTRIAL_I_ScenarioD80&amp;INDUSTRIAL_I_ScenarioC80&amp;INDUSTRIAL_I_ScenarioB80&amp;INDUSTRIAL_I_ScenarioA80)</definedName>
    <definedName function="false" hidden="true" name="INDUSTRIAL_I_EvalScenario81" vbProcedure="false">IF(#REF!="","",INDUSTRIAL_I_ScenarioE81&amp;INDUSTRIAL_I_ScenarioD81&amp;INDUSTRIAL_I_ScenarioC81&amp;INDUSTRIAL_I_ScenarioB81&amp;INDUSTRIAL_I_ScenarioA81)</definedName>
    <definedName function="false" hidden="true" name="INDUSTRIAL_I_Left61" vbProcedure="false">IF(OR(INDUSTRIAL_I_Divisor61=0,#REF!=""),-0.5,(#REF!-MIN(#REF!,#REF!,#REF!))/INDUSTRIAL_I_Divisor61)</definedName>
    <definedName function="false" hidden="true" name="INDUSTRIAL_I_Left62" vbProcedure="false">IF(OR(INDUSTRIAL_I_Divisor62=0,#REF!=""),-0.5,(#REF!-MIN(#REF!,#REF!,#REF!))/INDUSTRIAL_I_Divisor62)</definedName>
    <definedName function="false" hidden="true" name="INDUSTRIAL_I_Left63" vbProcedure="false">-IF(OR(INDUSTRIAL_I_Divisor63=0,#REF!=""),0.5,(#REF!-MAX(#REF!,#REF!,#REF!))/INDUSTRIAL_I_Divisor63)</definedName>
    <definedName function="false" hidden="true" name="INDUSTRIAL_I_Left71" vbProcedure="false">-IF(OR(INDUSTRIAL_I_Divisor71=0,#REF!=""),0.5,(#REF!-MAX(#REF!,#REF!,#REF!))/INDUSTRIAL_I_Divisor71)</definedName>
    <definedName function="false" hidden="true" name="INDUSTRIAL_I_Right61" vbProcedure="false">IF(OR(INDUSTRIAL_I_Divisor61=0,#REF!=""),-0.5,(#REF!-MIN(#REF!,#REF!,#REF!))/INDUSTRIAL_I_Divisor61)</definedName>
    <definedName function="false" hidden="true" name="INDUSTRIAL_I_Right62" vbProcedure="false">IF(OR(INDUSTRIAL_I_Divisor62=0,#REF!=""),-0.5,(#REF!-MIN(#REF!,#REF!,#REF!))/INDUSTRIAL_I_Divisor62)</definedName>
    <definedName function="false" hidden="true" name="INDUSTRIAL_I_Right63" vbProcedure="false">-IF(OR(INDUSTRIAL_I_Divisor63=0,#REF!=""),0.5,(#REF!-MAX(#REF!,#REF!,#REF!))/INDUSTRIAL_I_Divisor63)</definedName>
    <definedName function="false" hidden="true" name="INDUSTRIAL_I_Right71" vbProcedure="false">-IF(OR(INDUSTRIAL_I_Divisor71=0,#REF!=""),0.5,(#REF!-MAX(#REF!,#REF!,#REF!))/INDUSTRIAL_I_Divisor71)</definedName>
    <definedName function="false" hidden="true" name="INDUSTRIAL_I_Row58LetterClassedNve" vbProcedure="false">"Compliance to Best Practices"</definedName>
    <definedName function="false" hidden="true" name="INDUSTRIAL_I_Row61PeerGroupPve" vbProcedure="false">"C/ K additive coefficient"</definedName>
    <definedName function="false" hidden="true" name="INDUSTRIAL_I_Row62PeerGroupPve" vbProcedure="false">"Burning line utilization factor"</definedName>
    <definedName function="false" hidden="true" name="INDUSTRIAL_I_Row63PeerGroupNve" vbProcedure="false">"Manufacturing population"</definedName>
    <definedName function="false" hidden="true" name="INDUSTRIAL_I_Row65AText" vbProcedure="false">#REF!</definedName>
    <definedName function="false" hidden="true" name="INDUSTRIAL_I_Row65BText" vbProcedure="false">#REF!</definedName>
    <definedName function="false" hidden="true" name="INDUSTRIAL_I_Row65CText" vbProcedure="false">#REF!</definedName>
    <definedName function="false" hidden="true" name="INDUSTRIAL_I_Row65DText" vbProcedure="false">#REF!</definedName>
    <definedName function="false" hidden="true" name="INDUSTRIAL_I_Row65EText" vbProcedure="false">#REF!</definedName>
    <definedName function="false" hidden="true" name="INDUSTRIAL_I_Row65ValueClassedPve" vbProcedure="false">"Raw mills reliability Factor"</definedName>
    <definedName function="false" hidden="true" name="INDUSTRIAL_I_Row66AText" vbProcedure="false">#REF!</definedName>
    <definedName function="false" hidden="true" name="INDUSTRIAL_I_Row66BText" vbProcedure="false">#REF!</definedName>
    <definedName function="false" hidden="true" name="INDUSTRIAL_I_Row66CText" vbProcedure="false">#REF!</definedName>
    <definedName function="false" hidden="true" name="INDUSTRIAL_I_Row66DText" vbProcedure="false">#REF!</definedName>
    <definedName function="false" hidden="true" name="INDUSTRIAL_I_Row66EText" vbProcedure="false">#REF!</definedName>
    <definedName function="false" hidden="true" name="INDUSTRIAL_I_Row66ValueClassedPve" vbProcedure="false">"Finish Mills Reliability Factor"</definedName>
    <definedName function="false" hidden="true" name="INDUSTRIAL_I_Row67AText" vbProcedure="false">#REF!</definedName>
    <definedName function="false" hidden="true" name="INDUSTRIAL_I_Row67BText" vbProcedure="false">#REF!</definedName>
    <definedName function="false" hidden="true" name="INDUSTRIAL_I_Row67CText" vbProcedure="false">#REF!</definedName>
    <definedName function="false" hidden="true" name="INDUSTRIAL_I_Row67DText" vbProcedure="false">#REF!</definedName>
    <definedName function="false" hidden="true" name="INDUSTRIAL_I_Row67EText" vbProcedure="false">#REF!</definedName>
    <definedName function="false" hidden="true" name="INDUSTRIAL_I_Row67ValueClassedPve" vbProcedure="false">"Kilns Reliability Factor"</definedName>
    <definedName function="false" hidden="true" name="INDUSTRIAL_I_Row69LetterClassedNve" vbProcedure="false">"Safety Practice Status"</definedName>
    <definedName function="false" hidden="true" name="INDUSTRIAL_I_Row71PeerGroupNve" vbProcedure="false">"Frequency Rate"</definedName>
    <definedName function="false" hidden="true" name="INDUSTRIAL_I_Row73LetterClassedNve" vbProcedure="false">"P &amp; P practice status"</definedName>
    <definedName function="false" hidden="true" name="INDUSTRIAL_I_Row74AText" vbProcedure="false">#REF!</definedName>
    <definedName function="false" hidden="true" name="INDUSTRIAL_I_Row74BText" vbProcedure="false">#REF!</definedName>
    <definedName function="false" hidden="true" name="INDUSTRIAL_I_Row74CText" vbProcedure="false">#REF!</definedName>
    <definedName function="false" hidden="true" name="INDUSTRIAL_I_Row74DText" vbProcedure="false">#REF!</definedName>
    <definedName function="false" hidden="true" name="INDUSTRIAL_I_Row74EText" vbProcedure="false">#REF!</definedName>
    <definedName function="false" hidden="true" name="INDUSTRIAL_I_Row74ValueClassedPve" vbProcedure="false">"Kilns Performance factor"</definedName>
    <definedName function="false" hidden="true" name="INDUSTRIAL_I_Row75AText" vbProcedure="false">#REF!</definedName>
    <definedName function="false" hidden="true" name="INDUSTRIAL_I_Row75BText" vbProcedure="false">#REF!</definedName>
    <definedName function="false" hidden="true" name="INDUSTRIAL_I_Row75CText" vbProcedure="false">#REF!</definedName>
    <definedName function="false" hidden="true" name="INDUSTRIAL_I_Row75DText" vbProcedure="false">#REF!</definedName>
    <definedName function="false" hidden="true" name="INDUSTRIAL_I_Row75EText" vbProcedure="false">#REF!</definedName>
    <definedName function="false" hidden="true" name="INDUSTRIAL_I_Row75ValueClassedNve" vbProcedure="false">"Kiln Feed Unif. Index (KFUI)"</definedName>
    <definedName function="false" hidden="true" name="INDUSTRIAL_I_Row76AText" vbProcedure="false">#REF!</definedName>
    <definedName function="false" hidden="true" name="INDUSTRIAL_I_Row76BText" vbProcedure="false">#REF!</definedName>
    <definedName function="false" hidden="true" name="INDUSTRIAL_I_Row76CText" vbProcedure="false">#REF!</definedName>
    <definedName function="false" hidden="true" name="INDUSTRIAL_I_Row76DText" vbProcedure="false">#REF!</definedName>
    <definedName function="false" hidden="true" name="INDUSTRIAL_I_Row76EText" vbProcedure="false">#REF!</definedName>
    <definedName function="false" hidden="true" name="INDUSTRIAL_I_Row76ValueClassedNve" vbProcedure="false">"Clinker SO3 Unif. Index (KSUI)"</definedName>
    <definedName function="false" hidden="true" name="INDUSTRIAL_I_Row77AText" vbProcedure="false">#REF!</definedName>
    <definedName function="false" hidden="true" name="INDUSTRIAL_I_Row77BText" vbProcedure="false">#REF!</definedName>
    <definedName function="false" hidden="true" name="INDUSTRIAL_I_Row77CText" vbProcedure="false">#REF!</definedName>
    <definedName function="false" hidden="true" name="INDUSTRIAL_I_Row77DText" vbProcedure="false">#REF!</definedName>
    <definedName function="false" hidden="true" name="INDUSTRIAL_I_Row77EText" vbProcedure="false">#REF!</definedName>
    <definedName function="false" hidden="true" name="INDUSTRIAL_I_Row77ValueClassedNve" vbProcedure="false">"Free Lime Uniformity Index (FLUI)"</definedName>
    <definedName function="false" hidden="true" name="INDUSTRIAL_I_Row78AText" vbProcedure="false">#REF!</definedName>
    <definedName function="false" hidden="true" name="INDUSTRIAL_I_Row78BText" vbProcedure="false">#REF!</definedName>
    <definedName function="false" hidden="true" name="INDUSTRIAL_I_Row78CText" vbProcedure="false">#REF!</definedName>
    <definedName function="false" hidden="true" name="INDUSTRIAL_I_Row78DText" vbProcedure="false">#REF!</definedName>
    <definedName function="false" hidden="true" name="INDUSTRIAL_I_Row78EText" vbProcedure="false">#REF!</definedName>
    <definedName function="false" hidden="true" name="INDUSTRIAL_I_Row78ValueClassedPve" vbProcedure="false">"OTA (Kilns)"</definedName>
    <definedName function="false" hidden="true" name="INDUSTRIAL_I_Row79AText" vbProcedure="false">#REF!</definedName>
    <definedName function="false" hidden="true" name="INDUSTRIAL_I_Row79BText" vbProcedure="false">#REF!</definedName>
    <definedName function="false" hidden="true" name="INDUSTRIAL_I_Row79CText" vbProcedure="false">#REF!</definedName>
    <definedName function="false" hidden="true" name="INDUSTRIAL_I_Row79DText" vbProcedure="false">#REF!</definedName>
    <definedName function="false" hidden="true" name="INDUSTRIAL_I_Row79EText" vbProcedure="false">#REF!</definedName>
    <definedName function="false" hidden="true" name="INDUSTRIAL_I_Row79ValueClassedPve" vbProcedure="false">"OTA (Raw Mills)"</definedName>
    <definedName function="false" hidden="true" name="INDUSTRIAL_I_Row80AText" vbProcedure="false">#REF!</definedName>
    <definedName function="false" hidden="true" name="INDUSTRIAL_I_Row80BText" vbProcedure="false">#REF!</definedName>
    <definedName function="false" hidden="true" name="INDUSTRIAL_I_Row80CText" vbProcedure="false">#REF!</definedName>
    <definedName function="false" hidden="true" name="INDUSTRIAL_I_Row80DText" vbProcedure="false">#REF!</definedName>
    <definedName function="false" hidden="true" name="INDUSTRIAL_I_Row80EText" vbProcedure="false">#REF!</definedName>
    <definedName function="false" hidden="true" name="INDUSTRIAL_I_Row80ValueClassedPve" vbProcedure="false">"OTA (Finish Mills)"</definedName>
    <definedName function="false" hidden="true" name="INDUSTRIAL_I_Row81AText" vbProcedure="false">#REF!</definedName>
    <definedName function="false" hidden="true" name="INDUSTRIAL_I_Row81BText" vbProcedure="false">#REF!</definedName>
    <definedName function="false" hidden="true" name="INDUSTRIAL_I_Row81CText" vbProcedure="false">#REF!</definedName>
    <definedName function="false" hidden="true" name="INDUSTRIAL_I_Row81DText" vbProcedure="false">#REF!</definedName>
    <definedName function="false" hidden="true" name="INDUSTRIAL_I_Row81EText" vbProcedure="false">#REF!</definedName>
    <definedName function="false" hidden="true" name="INDUSTRIAL_I_Row81ValueClassedNve" vbProcedure="false">"Process Failure Rate (Burning Line)"</definedName>
    <definedName function="false" hidden="true" name="INDUSTRIAL_I_Scenario58" vbProcedure="false">((#REF!="E")+(#REF!="D")*2+(#REF!="C")*3+(#REF!="B")*4+(#REF!="A")*5-0.5)</definedName>
    <definedName function="false" hidden="true" name="INDUSTRIAL_I_Scenario61" vbProcedure="false">IF(OR(INDUSTRIAL_I_Divisor61=0,#REF!=""),-0.5,(#REF!-MIN(#REF!,#REF!,#REF!))/INDUSTRIAL_I_Divisor61)</definedName>
    <definedName function="false" hidden="true" name="INDUSTRIAL_I_Scenario62" vbProcedure="false">IF(OR(INDUSTRIAL_I_Divisor62=0,#REF!=""),-0.5,(#REF!-MIN(#REF!,#REF!,#REF!))/INDUSTRIAL_I_Divisor62)</definedName>
    <definedName function="false" hidden="true" name="INDUSTRIAL_I_Scenario63" vbProcedure="false">-IF(OR(INDUSTRIAL_I_Divisor63=0,#REF!=""),0.5,(#REF!-MAX(#REF!,#REF!,#REF!))/INDUSTRIAL_I_Divisor63)</definedName>
    <definedName function="false" hidden="true" name="INDUSTRIAL_I_Scenario65" vbProcedure="false">((INDUSTRIAL_I_EvalScenario65="E")+(INDUSTRIAL_I_EvalScenario65="D")*2+(INDUSTRIAL_I_EvalScenario65="C")*3+(INDUSTRIAL_I_EvalScenario65="B")*4+(INDUSTRIAL_I_EvalScenario65="A")*5-0.5)</definedName>
    <definedName function="false" hidden="true" name="INDUSTRIAL_I_Scenario66" vbProcedure="false">((INDUSTRIAL_I_EvalScenario66="E")+(INDUSTRIAL_I_EvalScenario66="D")*2+(INDUSTRIAL_I_EvalScenario66="C")*3+(INDUSTRIAL_I_EvalScenario66="B")*4+(INDUSTRIAL_I_EvalScenario66="A")*5-0.5)</definedName>
    <definedName function="false" hidden="true" name="INDUSTRIAL_I_Scenario67" vbProcedure="false">((INDUSTRIAL_I_EvalScenario67="E")+(INDUSTRIAL_I_EvalScenario67="D")*2+(INDUSTRIAL_I_EvalScenario67="C")*3+(INDUSTRIAL_I_EvalScenario67="B")*4+(INDUSTRIAL_I_EvalScenario67="A")*5-0.5)</definedName>
    <definedName function="false" hidden="true" name="INDUSTRIAL_I_Scenario69" vbProcedure="false">((#REF!="E")+(#REF!="D")*2+(#REF!="C")*3+(#REF!="B")*4+(#REF!="A")*5-0.5)</definedName>
    <definedName function="false" hidden="true" name="INDUSTRIAL_I_Scenario71" vbProcedure="false">-IF(OR(INDUSTRIAL_I_Divisor71=0,#REF!=""),0.5,(#REF!-MAX(#REF!,#REF!,#REF!))/INDUSTRIAL_I_Divisor71)</definedName>
    <definedName function="false" hidden="true" name="INDUSTRIAL_I_Scenario73" vbProcedure="false">((#REF!="E")+(#REF!="D")*2+(#REF!="C")*3+(#REF!="B")*4+(#REF!="A")*5-0.5)</definedName>
    <definedName function="false" hidden="true" name="INDUSTRIAL_I_Scenario74" vbProcedure="false">((INDUSTRIAL_I_EvalScenario74="E")+(INDUSTRIAL_I_EvalScenario74="D")*2+(INDUSTRIAL_I_EvalScenario74="C")*3+(INDUSTRIAL_I_EvalScenario74="B")*4+(INDUSTRIAL_I_EvalScenario74="A")*5-0.5)</definedName>
    <definedName function="false" hidden="true" name="INDUSTRIAL_I_Scenario75" vbProcedure="false">((INDUSTRIAL_I_EvalScenario75="E")+(INDUSTRIAL_I_EvalScenario75="D")*2+(INDUSTRIAL_I_EvalScenario75="C")*3+(INDUSTRIAL_I_EvalScenario75="B")*4+(INDUSTRIAL_I_EvalScenario75="A")*5-0.5)</definedName>
    <definedName function="false" hidden="true" name="INDUSTRIAL_I_Scenario76" vbProcedure="false">((INDUSTRIAL_I_EvalScenario76="E")+(INDUSTRIAL_I_EvalScenario76="D")*2+(INDUSTRIAL_I_EvalScenario76="C")*3+(INDUSTRIAL_I_EvalScenario76="B")*4+(INDUSTRIAL_I_EvalScenario76="A")*5-0.5)</definedName>
    <definedName function="false" hidden="true" name="INDUSTRIAL_I_Scenario77" vbProcedure="false">((INDUSTRIAL_I_EvalScenario77="E")+(INDUSTRIAL_I_EvalScenario77="D")*2+(INDUSTRIAL_I_EvalScenario77="C")*3+(INDUSTRIAL_I_EvalScenario77="B")*4+(INDUSTRIAL_I_EvalScenario77="A")*5-0.5)</definedName>
    <definedName function="false" hidden="true" name="INDUSTRIAL_I_Scenario78" vbProcedure="false">((INDUSTRIAL_I_EvalScenario78="E")+(INDUSTRIAL_I_EvalScenario78="D")*2+(INDUSTRIAL_I_EvalScenario78="C")*3+(INDUSTRIAL_I_EvalScenario78="B")*4+(INDUSTRIAL_I_EvalScenario78="A")*5-0.5)</definedName>
    <definedName function="false" hidden="true" name="INDUSTRIAL_I_Scenario79" vbProcedure="false">((INDUSTRIAL_I_EvalScenario79="E")+(INDUSTRIAL_I_EvalScenario79="D")*2+(INDUSTRIAL_I_EvalScenario79="C")*3+(INDUSTRIAL_I_EvalScenario79="B")*4+(INDUSTRIAL_I_EvalScenario79="A")*5-0.5)</definedName>
    <definedName function="false" hidden="true" name="INDUSTRIAL_I_Scenario80" vbProcedure="false">((INDUSTRIAL_I_EvalScenario80="E")+(INDUSTRIAL_I_EvalScenario80="D")*2+(INDUSTRIAL_I_EvalScenario80="C")*3+(INDUSTRIAL_I_EvalScenario80="B")*4+(INDUSTRIAL_I_EvalScenario80="A")*5-0.5)</definedName>
    <definedName function="false" hidden="true" name="INDUSTRIAL_I_Scenario81" vbProcedure="false">((INDUSTRIAL_I_EvalScenario81="E")+(INDUSTRIAL_I_EvalScenario81="D")*2+(INDUSTRIAL_I_EvalScenario81="C")*3+(INDUSTRIAL_I_EvalScenario81="B")*4+(INDUSTRIAL_I_EvalScenario81="A")*5-0.5)</definedName>
    <definedName function="false" hidden="true" name="INDUSTRIAL_I_ScenarioA65" vbProcedure="false">IF(AND(#REF!&gt;#REF!,#REF!&lt;=#REF!),"A","")</definedName>
    <definedName function="false" hidden="true" name="INDUSTRIAL_I_ScenarioA66" vbProcedure="false">IF(AND(#REF!&gt;#REF!,#REF!&lt;=#REF!),"A","")</definedName>
    <definedName function="false" hidden="true" name="INDUSTRIAL_I_ScenarioA67" vbProcedure="false">IF(AND(#REF!&gt;#REF!,#REF!&lt;=#REF!),"A","")</definedName>
    <definedName function="false" hidden="true" name="INDUSTRIAL_I_ScenarioA74" vbProcedure="false">IF(AND(#REF!&gt;#REF!,#REF!&lt;=#REF!),"A","")</definedName>
    <definedName function="false" hidden="true" name="INDUSTRIAL_I_ScenarioA75" vbProcedure="false">IF(AND(#REF!&gt;=#REF!,#REF!&lt;=#REF!),"A","")</definedName>
    <definedName function="false" hidden="true" name="INDUSTRIAL_I_ScenarioA76" vbProcedure="false">IF(AND(#REF!&gt;=#REF!,#REF!&lt;=#REF!),"A","")</definedName>
    <definedName function="false" hidden="true" name="INDUSTRIAL_I_ScenarioA77" vbProcedure="false">IF(AND(#REF!&gt;=#REF!,#REF!&lt;=#REF!),"A","")</definedName>
    <definedName function="false" hidden="true" name="INDUSTRIAL_I_ScenarioA78" vbProcedure="false">IF(AND(#REF!&gt;#REF!,#REF!&lt;=#REF!),"A","")</definedName>
    <definedName function="false" hidden="true" name="INDUSTRIAL_I_ScenarioA79" vbProcedure="false">IF(AND(#REF!&gt;#REF!,#REF!&lt;=#REF!),"A","")</definedName>
    <definedName function="false" hidden="true" name="INDUSTRIAL_I_ScenarioA80" vbProcedure="false">IF(AND(#REF!&gt;#REF!,#REF!&lt;=#REF!),"A","")</definedName>
    <definedName function="false" hidden="true" name="INDUSTRIAL_I_ScenarioA81" vbProcedure="false">IF(AND(#REF!&gt;=#REF!,#REF!&lt;=#REF!),"A","")</definedName>
    <definedName function="false" hidden="true" name="INDUSTRIAL_I_ScenarioB65" vbProcedure="false">IF(AND(#REF!&gt;#REF!,#REF!&lt;=#REF!),"B","")</definedName>
    <definedName function="false" hidden="true" name="INDUSTRIAL_I_ScenarioB66" vbProcedure="false">IF(AND(#REF!&gt;#REF!,#REF!&lt;=#REF!),"B","")</definedName>
    <definedName function="false" hidden="true" name="INDUSTRIAL_I_ScenarioB67" vbProcedure="false">IF(AND(#REF!&gt;#REF!,#REF!&lt;=#REF!),"B","")</definedName>
    <definedName function="false" hidden="true" name="INDUSTRIAL_I_ScenarioB74" vbProcedure="false">IF(AND(#REF!&gt;#REF!,#REF!&lt;=#REF!),"B","")</definedName>
    <definedName function="false" hidden="true" name="INDUSTRIAL_I_ScenarioB75" vbProcedure="false">IF(AND(#REF!&gt;#REF!,#REF!&lt;=#REF!),"B","")</definedName>
    <definedName function="false" hidden="true" name="INDUSTRIAL_I_ScenarioB76" vbProcedure="false">IF(AND(#REF!&gt;#REF!,#REF!&lt;=#REF!),"B","")</definedName>
    <definedName function="false" hidden="true" name="INDUSTRIAL_I_ScenarioB77" vbProcedure="false">IF(AND(#REF!&gt;#REF!,#REF!&lt;=#REF!),"B","")</definedName>
    <definedName function="false" hidden="true" name="INDUSTRIAL_I_ScenarioB78" vbProcedure="false">IF(AND(#REF!&gt;#REF!,#REF!&lt;=#REF!),"B","")</definedName>
    <definedName function="false" hidden="true" name="INDUSTRIAL_I_ScenarioB79" vbProcedure="false">IF(AND(#REF!&gt;#REF!,#REF!&lt;=#REF!),"B","")</definedName>
    <definedName function="false" hidden="true" name="INDUSTRIAL_I_ScenarioB80" vbProcedure="false">IF(AND(#REF!&gt;#REF!,#REF!&lt;=#REF!),"B","")</definedName>
    <definedName function="false" hidden="true" name="INDUSTRIAL_I_ScenarioB81" vbProcedure="false">IF(AND(#REF!&gt;#REF!,#REF!&lt;=#REF!),"B","")</definedName>
    <definedName function="false" hidden="true" name="INDUSTRIAL_I_ScenarioC65" vbProcedure="false">IF(AND(#REF!&gt;#REF!,#REF!&lt;=#REF!),"C","")</definedName>
    <definedName function="false" hidden="true" name="INDUSTRIAL_I_ScenarioC66" vbProcedure="false">IF(AND(#REF!&gt;#REF!,#REF!&lt;=#REF!),"C","")</definedName>
    <definedName function="false" hidden="true" name="INDUSTRIAL_I_ScenarioC67" vbProcedure="false">IF(AND(#REF!&gt;#REF!,#REF!&lt;=#REF!),"C","")</definedName>
    <definedName function="false" hidden="true" name="INDUSTRIAL_I_ScenarioC74" vbProcedure="false">IF(AND(#REF!&gt;#REF!,#REF!&lt;=#REF!),"C","")</definedName>
    <definedName function="false" hidden="true" name="INDUSTRIAL_I_ScenarioC75" vbProcedure="false">IF(AND(#REF!&gt;#REF!,#REF!&lt;=#REF!),"C","")</definedName>
    <definedName function="false" hidden="true" name="INDUSTRIAL_I_ScenarioC76" vbProcedure="false">IF(AND(#REF!&gt;#REF!,#REF!&lt;=#REF!),"C","")</definedName>
    <definedName function="false" hidden="true" name="INDUSTRIAL_I_ScenarioC77" vbProcedure="false">IF(AND(#REF!&gt;#REF!,#REF!&lt;=#REF!),"C","")</definedName>
    <definedName function="false" hidden="true" name="INDUSTRIAL_I_ScenarioC78" vbProcedure="false">IF(AND(#REF!&gt;#REF!,#REF!&lt;=#REF!),"C","")</definedName>
    <definedName function="false" hidden="true" name="INDUSTRIAL_I_ScenarioC79" vbProcedure="false">IF(AND(#REF!&gt;#REF!,#REF!&lt;=#REF!),"C","")</definedName>
    <definedName function="false" hidden="true" name="INDUSTRIAL_I_ScenarioC80" vbProcedure="false">IF(AND(#REF!&gt;#REF!,#REF!&lt;=#REF!),"C","")</definedName>
    <definedName function="false" hidden="true" name="INDUSTRIAL_I_ScenarioC81" vbProcedure="false">IF(AND(#REF!&gt;#REF!,#REF!&lt;=#REF!),"C","")</definedName>
    <definedName function="false" hidden="true" name="INDUSTRIAL_I_ScenarioD65" vbProcedure="false">IF(AND(#REF!&gt;#REF!,#REF!&lt;=#REF!),"D","")</definedName>
    <definedName function="false" hidden="true" name="INDUSTRIAL_I_ScenarioD66" vbProcedure="false">IF(AND(#REF!&gt;#REF!,#REF!&lt;=#REF!),"D","")</definedName>
    <definedName function="false" hidden="true" name="INDUSTRIAL_I_ScenarioD67" vbProcedure="false">IF(AND(#REF!&gt;#REF!,#REF!&lt;=#REF!),"D","")</definedName>
    <definedName function="false" hidden="true" name="INDUSTRIAL_I_ScenarioD74" vbProcedure="false">IF(AND(#REF!&gt;#REF!,#REF!&lt;=#REF!),"D","")</definedName>
    <definedName function="false" hidden="true" name="INDUSTRIAL_I_ScenarioD75" vbProcedure="false">IF(AND(#REF!&gt;#REF!,#REF!&lt;=#REF!),"D","")</definedName>
    <definedName function="false" hidden="true" name="INDUSTRIAL_I_ScenarioD76" vbProcedure="false">IF(AND(#REF!&gt;#REF!,#REF!&lt;=#REF!),"D","")</definedName>
    <definedName function="false" hidden="true" name="INDUSTRIAL_I_ScenarioD77" vbProcedure="false">IF(AND(#REF!&gt;#REF!,#REF!&lt;=#REF!),"D","")</definedName>
    <definedName function="false" hidden="true" name="INDUSTRIAL_I_ScenarioD78" vbProcedure="false">IF(AND(#REF!&gt;#REF!,#REF!&lt;=#REF!),"D","")</definedName>
    <definedName function="false" hidden="true" name="INDUSTRIAL_I_ScenarioD79" vbProcedure="false">IF(AND(#REF!&gt;#REF!,#REF!&lt;=#REF!),"D","")</definedName>
    <definedName function="false" hidden="true" name="INDUSTRIAL_I_ScenarioD80" vbProcedure="false">IF(AND(#REF!&gt;#REF!,#REF!&lt;=#REF!),"D","")</definedName>
    <definedName function="false" hidden="true" name="INDUSTRIAL_I_ScenarioD81" vbProcedure="false">IF(AND(#REF!&gt;#REF!,#REF!&lt;=#REF!),"D","")</definedName>
    <definedName function="false" hidden="true" name="INDUSTRIAL_I_ScenarioE65" vbProcedure="false">IF(AND(#REF!&gt;=#REF!,#REF!&lt;=#REF!),"E","")</definedName>
    <definedName function="false" hidden="true" name="INDUSTRIAL_I_ScenarioE66" vbProcedure="false">IF(AND(#REF!&gt;=#REF!,#REF!&lt;=#REF!),"E","")</definedName>
    <definedName function="false" hidden="true" name="INDUSTRIAL_I_ScenarioE67" vbProcedure="false">IF(AND(#REF!&gt;=#REF!,#REF!&lt;=#REF!),"E","")</definedName>
    <definedName function="false" hidden="true" name="INDUSTRIAL_I_ScenarioE74" vbProcedure="false">IF(AND(#REF!&gt;=#REF!,#REF!&lt;=#REF!),"E","")</definedName>
    <definedName function="false" hidden="true" name="INDUSTRIAL_I_ScenarioE75" vbProcedure="false">IF(AND(#REF!&gt;#REF!,#REF!&lt;=#REF!),"E","")</definedName>
    <definedName function="false" hidden="true" name="INDUSTRIAL_I_ScenarioE76" vbProcedure="false">IF(AND(#REF!&gt;#REF!,#REF!&lt;=#REF!),"E","")</definedName>
    <definedName function="false" hidden="true" name="INDUSTRIAL_I_ScenarioE77" vbProcedure="false">IF(AND(#REF!&gt;#REF!,#REF!&lt;=#REF!),"E","")</definedName>
    <definedName function="false" hidden="true" name="INDUSTRIAL_I_ScenarioE78" vbProcedure="false">IF(AND(#REF!&gt;=#REF!,#REF!&lt;=#REF!),"E","")</definedName>
    <definedName function="false" hidden="true" name="INDUSTRIAL_I_ScenarioE79" vbProcedure="false">IF(AND(#REF!&gt;=#REF!,#REF!&lt;=#REF!),"E","")</definedName>
    <definedName function="false" hidden="true" name="INDUSTRIAL_I_ScenarioE80" vbProcedure="false">IF(AND(#REF!&gt;=#REF!,#REF!&lt;=#REF!),"E","")</definedName>
    <definedName function="false" hidden="true" name="INDUSTRIAL_I_ScenarioE81" vbProcedure="false">IF(AND(#REF!&gt;#REF!,#REF!&lt;=#REF!),"E","")</definedName>
    <definedName function="false" hidden="false" name="INFO" vbProcedure="false">#REF!</definedName>
    <definedName function="false" hidden="false" name="INPUT2" vbProcedure="false">#REF!</definedName>
    <definedName function="false" hidden="false" name="INT" vbProcedure="false">#REF!</definedName>
    <definedName function="false" hidden="false" name="INTA08" vbProcedure="false">#REF!</definedName>
    <definedName function="false" hidden="false" name="INTA09" vbProcedure="false">#REF!</definedName>
    <definedName function="false" hidden="false" name="INTEPOUREFF" vbProcedure="false">#REF!</definedName>
    <definedName function="false" hidden="false" name="INTEPOURSB" vbProcedure="false">#REF!</definedName>
    <definedName function="false" hidden="false" name="INTITULE" vbProcedure="false">#REF!</definedName>
    <definedName function="false" hidden="false" name="INV" vbProcedure="false">#REF!</definedName>
    <definedName function="false" hidden="true" name="INVChange" vbProcedure="false">IF(AND(#REF!&gt;=#REF!,#REF!&lt;=#REF!),"E","")</definedName>
    <definedName function="false" hidden="false" name="INVES08" vbProcedure="false">#REF!</definedName>
    <definedName function="false" hidden="false" name="INVES09" vbProcedure="false">#REF!</definedName>
    <definedName function="false" hidden="false" name="Investment_Type" vbProcedure="false">#REF!</definedName>
    <definedName function="false" hidden="true" name="IQ_CH" vbProcedure="false">110000</definedName>
    <definedName function="false" hidden="true" name="IQ_CQ" vbProcedure="false">5000</definedName>
    <definedName function="false" hidden="true" name="IQ_CY" vbProcedure="false">10000</definedName>
    <definedName function="false" hidden="true" name="IQ_DAILY" vbProcedure="false">500000</definedName>
    <definedName function="false" hidden="true" name="IQ_DNTM" vbProcedure="false">700000</definedName>
    <definedName function="false" hidden="true" name="IQ_FH" vbProcedure="false">100000</definedName>
    <definedName function="false" hidden="tru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true" name="IQ_LTM" vbProcedure="false">2000</definedName>
    <definedName function="false" hidden="true" name="IQ_LTMMONTH" vbProcedure="false">120000</definedName>
    <definedName function="false" hidden="true" name="IQ_MONTH" vbProcedure="false">15000</definedName>
    <definedName function="false" hidden="true" name="IQ_MTD" vbProcedure="false">800000</definedName>
    <definedName function="false" hidden="true" name="IQ_NAMES_REVISION_DATE_" vbProcedure="false">41666.7099189815</definedName>
    <definedName function="false" hidden="tru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true" name="IQ_WEEK" vbProcedure="false">50000</definedName>
    <definedName function="false" hidden="true" name="IQ_YTD" vbProcedure="false">3000</definedName>
    <definedName function="false" hidden="true" name="IQ_YTDMONTH" vbProcedure="false">130000</definedName>
    <definedName function="false" hidden="false" name="ISOLATION" vbProcedure="false">#REF!</definedName>
    <definedName function="false" hidden="false" name="IS_MTD_Actual" vbProcedure="false">#REF!</definedName>
    <definedName function="false" hidden="false" name="IS_MTD_Budget" vbProcedure="false">#REF!</definedName>
    <definedName function="false" hidden="false" name="IS_YTD_Actual" vbProcedure="false">#REF!</definedName>
    <definedName function="false" hidden="false" name="IS_YTD_Budget" vbProcedure="false">#REF!</definedName>
    <definedName function="false" hidden="false" name="IS_YTD_Prior_Year" vbProcedure="false">#REF!</definedName>
    <definedName function="false" hidden="true" name="IT" vbProcedure="false">{#N/A,#N/A,TRUE,"Title Sheet";#N/A,#N/A,TRUE,"0.0 Monthly Variations";#N/A,#N/A,TRUE,"1.1 Vol";#N/A,#N/A,TRUE,"1.2 Supply Vol &amp; Market Share";#N/A,#N/A,TRUE,"1.3.2 Prd-Mix Anal";#N/A,#N/A,TRUE,"1.4 Disp.";#N/A,#N/A,TRUE,"2.0 Manp";#N/A,#N/A,TRUE,"3.1 IncSt";#N/A,#N/A,TRUE,"3.3 Var. Analysis 1";#N/A,#N/A,TRUE,"3.3 Var. Analysis 2";#N/A,#N/A,TRUE,"3.4 BalSh";#N/A,#N/A,TRUE,"3.5 Var. Analysis 3";#N/A,#N/A,TRUE,"3.6 Cash";#N/A,#N/A,TRUE,"4. Procurement Activities"}</definedName>
    <definedName function="false" hidden="false" name="ITL_per_1000" vbProcedure="false">#REF!</definedName>
    <definedName function="false" hidden="false" name="ITL_USD" vbProcedure="false">#REF!</definedName>
    <definedName function="false" hidden="true" name="j" vbProcedure="false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function="false" hidden="false" name="JE" vbProcedure="false">#REF!</definedName>
    <definedName function="false" hidden="false" name="jjiok" vbProcedure="false">'[9] structural'!#ref!</definedName>
    <definedName function="false" hidden="true" name="jjjj" vbProcedure="false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function="false" hidden="false" name="Jnr" vbProcedure="false">#REF!</definedName>
    <definedName function="false" hidden="false" name="Jnrr" vbProcedure="false">#REF!</definedName>
    <definedName function="false" hidden="false" name="Johnson_Adesola" vbProcedure="false">#REF!</definedName>
    <definedName function="false" hidden="true" name="ju" vbProcedure="false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function="false" hidden="false" name="Julie_Udoh" vbProcedure="false">#REF!</definedName>
    <definedName function="false" hidden="false" name="JunBasic" vbProcedure="false">#REF!</definedName>
    <definedName function="false" hidden="false" name="JUNE2000" vbProcedure="false">#REF!</definedName>
    <definedName function="false" hidden="false" name="June20002" vbProcedure="false">#REF!</definedName>
    <definedName function="false" hidden="false" name="JuniorBasic" vbProcedure="false">#REF!</definedName>
    <definedName function="false" hidden="false" name="JuniorBasic2" vbProcedure="false">#REF!</definedName>
    <definedName function="false" hidden="false" name="JunMaster" vbProcedure="false">#REF!</definedName>
    <definedName function="false" hidden="false" name="k" vbProcedure="false">#REF!</definedName>
    <definedName function="false" hidden="false" name="KAKA" vbProcedure="false">#REF!</definedName>
    <definedName function="false" hidden="false" name="KAL" vbProcedure="false">#REF!</definedName>
    <definedName function="false" hidden="false" name="KAN" vbProcedure="false">#REF!</definedName>
    <definedName function="false" hidden="true" name="kdjksdjhfkdhn" vbProcedure="false">#N/A</definedName>
    <definedName function="false" hidden="false" name="KEIMENO" vbProcedure="false">#REF!,#REF!,#REF!,#REF!,#REF!,#REF!,#REF!,#REF!,#REF!,#REF!,#REF!,#REF!,#REF!,#REF!,#REF!,#REF!,#REF!,#REF!,#REF!,#REF!</definedName>
    <definedName function="false" hidden="true" name="KEY_CountryCodes" vbProcedure="false">#REF!</definedName>
    <definedName function="false" hidden="true" name="KEY_Currencys" vbProcedure="false">#REF!</definedName>
    <definedName function="false" hidden="false" name="Key_MTD_Actual" vbProcedure="false">#REF!</definedName>
    <definedName function="false" hidden="false" name="Key_MTD_Budget" vbProcedure="false">#REF!</definedName>
    <definedName function="false" hidden="true" name="KEY_Pillars" vbProcedure="false">#REF!</definedName>
    <definedName function="false" hidden="true" name="KEY_PlantCodes" vbProcedure="false">#REF!</definedName>
    <definedName function="false" hidden="true" name="KEY_Regions" vbProcedure="false">#REF!</definedName>
    <definedName function="false" hidden="true" name="KEY_Status" vbProcedure="false">#REF!</definedName>
    <definedName function="false" hidden="true" name="KEY_YesNo" vbProcedure="false">#REF!</definedName>
    <definedName function="false" hidden="false" name="Key_YTD_Actual" vbProcedure="false">#REF!</definedName>
    <definedName function="false" hidden="false" name="Key_YTD_Budget" vbProcedure="false">#REF!</definedName>
    <definedName function="false" hidden="false" name="Key_YTD_Prior_Year" vbProcedure="false">#REF!</definedName>
    <definedName function="false" hidden="false" name="KGMA" vbProcedure="false">#REF!</definedName>
    <definedName function="false" hidden="false" name="KGOH" vbProcedure="false">#REF!</definedName>
    <definedName function="false" hidden="false" name="KGOT" vbProcedure="false">#REF!</definedName>
    <definedName function="false" hidden="false" name="KGPR" vbProcedure="false">#REF!</definedName>
    <definedName function="false" hidden="true" name="KHJV" vbProcedure="false">#N/A</definedName>
    <definedName function="false" hidden="false" name="kiln_one_chains" vbProcedure="false">#REF!</definedName>
    <definedName function="false" hidden="false" name="kiln_one_revenue" vbProcedure="false">#REF!</definedName>
    <definedName function="false" hidden="false" name="kiln_two_chains" vbProcedure="false">#REF!</definedName>
    <definedName function="false" hidden="false" name="kiln_two_revenue" vbProcedure="false">#REF!</definedName>
    <definedName function="false" hidden="false" name="kj" vbProcedure="false">#REF!</definedName>
    <definedName function="false" hidden="false" name="kk" vbProcedure="false">#REF!</definedName>
    <definedName function="false" hidden="false" name="kkkk" vbProcedure="false">#REF!</definedName>
    <definedName function="false" hidden="true" name="kkkkkkk" vbProcedure="false">#REF!</definedName>
    <definedName function="false" hidden="false" name="kkkkkkkkk" vbProcedure="false">#REF!</definedName>
    <definedName function="false" hidden="false" name="KMR" vbProcedure="false">#REF!</definedName>
    <definedName function="false" hidden="false" name="kolaslip" vbProcedure="false">#REF!</definedName>
    <definedName function="false" hidden="false" name="KORREKTIMI_I_ZERAVE_JASHTE_BILANCIT" vbProcedure="false">#REF!</definedName>
    <definedName function="false" hidden="false" name="kote" vbProcedure="false">#REF!</definedName>
    <definedName function="false" hidden="false" name="KPY" vbProcedure="false">#REF!</definedName>
    <definedName function="false" hidden="false" name="Kredia_e_dhene_sipas_degeve_te_ekonomise" vbProcedure="false">#REF!</definedName>
    <definedName function="false" hidden="false" name="KRONER" vbProcedure="false">#REF!</definedName>
    <definedName function="false" hidden="false" name="KTH" vbProcedure="false">#REF!</definedName>
    <definedName function="false" hidden="false" name="KYL" vbProcedure="false">#REF!</definedName>
    <definedName function="false" hidden="false" name="L" vbProcedure="false">#REF!</definedName>
    <definedName function="false" hidden="false" name="lang" vbProcedure="false">#REF!</definedName>
    <definedName function="false" hidden="false" name="LANG." vbProcedure="false">#REF!</definedName>
    <definedName function="false" hidden="false" name="lang.4" vbProcedure="false">#REF!</definedName>
    <definedName function="false" hidden="false" name="lang0" vbProcedure="false">#REF!</definedName>
    <definedName function="false" hidden="false" name="lang1" vbProcedure="false">#REF!</definedName>
    <definedName function="false" hidden="false" name="lang100" vbProcedure="false">#REF!</definedName>
    <definedName function="false" hidden="false" name="lang14" vbProcedure="false">#REF!</definedName>
    <definedName function="false" hidden="false" name="lang2" vbProcedure="false">#REF!</definedName>
    <definedName function="false" hidden="false" name="lang2." vbProcedure="false">#REF!</definedName>
    <definedName function="false" hidden="false" name="lang3" vbProcedure="false">#REF!</definedName>
    <definedName function="false" hidden="false" name="lang3." vbProcedure="false">#REF!</definedName>
    <definedName function="false" hidden="false" name="lang4" vbProcedure="false">#REF!</definedName>
    <definedName function="false" hidden="false" name="lang4." vbProcedure="false">#REF!</definedName>
    <definedName function="false" hidden="false" name="lang4.." vbProcedure="false">#REF!</definedName>
    <definedName function="false" hidden="false" name="lang5" vbProcedure="false">#REF!</definedName>
    <definedName function="false" hidden="false" name="lang5." vbProcedure="false">#REF!</definedName>
    <definedName function="false" hidden="false" name="lang5.." vbProcedure="false">#REF!</definedName>
    <definedName function="false" hidden="false" name="lavatory" vbProcedure="false">[4]Sheet1!$D$570</definedName>
    <definedName function="false" hidden="false" name="LA_C" vbProcedure="false">#REF!</definedName>
    <definedName function="false" hidden="false" name="LA_M" vbProcedure="false">#REF!</definedName>
    <definedName function="false" hidden="false" name="LC" vbProcedure="false">[4]Sheet1!$S$160</definedName>
    <definedName function="false" hidden="false" name="lea" vbProcedure="false">#REF!</definedName>
    <definedName function="false" hidden="false" name="Leave" vbProcedure="false">#REF!</definedName>
    <definedName function="false" hidden="false" name="leavemealone" vbProcedure="false">#REF!</definedName>
    <definedName function="false" hidden="false" name="leavey" vbProcedure="false">#REF!</definedName>
    <definedName function="false" hidden="false" name="levy" vbProcedure="false">#REF!</definedName>
    <definedName function="false" hidden="false" name="LEXO" vbProcedure="false">#REF!</definedName>
    <definedName function="false" hidden="false" name="LE_Actual02" vbProcedure="false">#REF!</definedName>
    <definedName function="false" hidden="false" name="LE_Budget" vbProcedure="false">#REF!</definedName>
    <definedName function="false" hidden="false" name="LE_Budget_Revised" vbProcedure="false">#REF!</definedName>
    <definedName function="false" hidden="false" name="LE_H" vbProcedure="false">#REF!</definedName>
    <definedName function="false" hidden="false" name="LE_Latest_Estimate" vbProcedure="false">#REF!</definedName>
    <definedName function="false" hidden="false" name="LE_T" vbProcedure="false">#REF!</definedName>
    <definedName function="false" hidden="false" name="Liabilities" vbProcedure="false">#REF!</definedName>
    <definedName function="false" hidden="false" name="lieu" vbProcedure="false">[8]AN!$H$4</definedName>
    <definedName function="false" hidden="false" name="Limite" vbProcedure="false">#REF!</definedName>
    <definedName function="false" hidden="false" name="liste" vbProcedure="false">#REF!</definedName>
    <definedName function="false" hidden="false" name="LISTE_SOCIETES" vbProcedure="false">#REF!</definedName>
    <definedName function="false" hidden="false" name="ljkljkljk" vbProcedure="false">#REF!</definedName>
    <definedName function="false" hidden="false" name="ljl" vbProcedure="false">#REF!</definedName>
    <definedName function="false" hidden="false" name="LKOPI" vbProcedure="false">#REF!</definedName>
    <definedName function="false" hidden="false" name="ll" vbProcedure="false">#REF!</definedName>
    <definedName function="false" hidden="false" name="lllllll" vbProcedure="false">#REF!</definedName>
    <definedName function="false" hidden="false" name="lllllllll" vbProcedure="false">#REF!</definedName>
    <definedName function="false" hidden="false" name="loandetails" vbProcedure="false">#REF!</definedName>
    <definedName function="false" hidden="false" name="loanmanager" vbProcedure="false">#REF!</definedName>
    <definedName function="false" hidden="false" name="LOCATION" vbProcedure="false">[11]LEGEND!$D$7</definedName>
    <definedName function="false" hidden="false" name="lp" vbProcedure="false">#REF!</definedName>
    <definedName function="false" hidden="false" name="lth" vbProcedure="false">#REF!</definedName>
    <definedName function="false" hidden="false" name="lub_for_cement_mills" vbProcedure="false">#REF!</definedName>
    <definedName function="false" hidden="false" name="lub_for_dust_recycling_plant" vbProcedure="false">#REF!</definedName>
    <definedName function="false" hidden="false" name="lub_for_kilns" vbProcedure="false">#REF!</definedName>
    <definedName function="false" hidden="false" name="lub_for_mechanical_workshops" vbProcedure="false">#REF!</definedName>
    <definedName function="false" hidden="false" name="lub_for_packing_plant" vbProcedure="false">#REF!</definedName>
    <definedName function="false" hidden="false" name="lub_for_quarry" vbProcedure="false">#REF!</definedName>
    <definedName function="false" hidden="false" name="lub_for_raw_mills" vbProcedure="false">#REF!</definedName>
    <definedName function="false" hidden="false" name="L_Adjust" vbProcedure="false">#REF!</definedName>
    <definedName function="false" hidden="false" name="L_AJE_Tot" vbProcedure="false">#REF!</definedName>
    <definedName function="false" hidden="false" name="L_CY_Beg" vbProcedure="false">#REF!</definedName>
    <definedName function="false" hidden="false" name="L_CY_End" vbProcedure="false">#REF!</definedName>
    <definedName function="false" hidden="false" name="L_PY_End" vbProcedure="false">#REF!</definedName>
    <definedName function="false" hidden="false" name="L_RJE_Tot" vbProcedure="false">#REF!</definedName>
    <definedName function="false" hidden="false" name="L_______EARTH_WORKS" vbProcedure="false">[4]Sheet1!$B$1046:$V$1108</definedName>
    <definedName function="false" hidden="false" name="m" vbProcedure="false">#REF!</definedName>
    <definedName function="false" hidden="false" name="machine_shop" vbProcedure="false">#REF!</definedName>
    <definedName function="false" hidden="false" name="MAJDevise" vbProcedure="false">#N/A</definedName>
    <definedName function="false" hidden="false" name="MANUAL" vbProcedure="false">#REF!</definedName>
    <definedName function="false" hidden="false" name="MANUAL_PAYM" vbProcedure="false">#REF!</definedName>
    <definedName function="false" hidden="false" name="March19" vbProcedure="false">#REF!</definedName>
    <definedName function="false" hidden="false" name="MARGARET" vbProcedure="false">#REF!</definedName>
    <definedName function="false" hidden="false" name="Marginal_MTD_Actual" vbProcedure="false">#REF!</definedName>
    <definedName function="false" hidden="false" name="Marginal_MTD_Budget" vbProcedure="false">#REF!</definedName>
    <definedName function="false" hidden="false" name="Marginal_YTD_Actual" vbProcedure="false">#REF!</definedName>
    <definedName function="false" hidden="false" name="Marginal_YTD_Budget" vbProcedure="false">#REF!</definedName>
    <definedName function="false" hidden="false" name="MarkIdx" vbProcedure="false">[17]data!#ref!</definedName>
    <definedName function="false" hidden="false" name="MART" vbProcedure="false">#REF!</definedName>
    <definedName function="false" hidden="false" name="Master" vbProcedure="false">#REF!</definedName>
    <definedName function="false" hidden="false" name="Master2" vbProcedure="false">#REF!</definedName>
    <definedName function="false" hidden="false" name="mat" vbProcedure="false">#REF!</definedName>
    <definedName function="false" hidden="false" name="materiali" vbProcedure="false">#REF!</definedName>
    <definedName function="false" hidden="false" name="MattSlip" vbProcedure="false">#REF!</definedName>
    <definedName function="false" hidden="false" name="May" vbProcedure="false">#REF!</definedName>
    <definedName function="false" hidden="false" name="me" vbProcedure="false">#REF!</definedName>
    <definedName function="false" hidden="false" name="MEAL" vbProcedure="false">#REF!</definedName>
    <definedName function="false" hidden="false" name="Mech_Dewatering_pumps" vbProcedure="false">#REF!</definedName>
    <definedName function="false" hidden="false" name="Mech_lime_belt_1" vbProcedure="false">#REF!</definedName>
    <definedName function="false" hidden="false" name="Mech_lime_belt_2" vbProcedure="false">#REF!</definedName>
    <definedName function="false" hidden="false" name="Mech_lime_belt_3" vbProcedure="false">#REF!</definedName>
    <definedName function="false" hidden="false" name="Mech_Mobile_crusher_number_1" vbProcedure="false">#REF!</definedName>
    <definedName function="false" hidden="false" name="Mech_Mobile_crusher_number_2" vbProcedure="false">#REF!</definedName>
    <definedName function="false" hidden="false" name="Mech_plate_feeder_1" vbProcedure="false">#REF!</definedName>
    <definedName function="false" hidden="false" name="mech_plate_feeder_2" vbProcedure="false">#REF!</definedName>
    <definedName function="false" hidden="false" name="Mech_plate_feeder_3" vbProcedure="false">#REF!</definedName>
    <definedName function="false" hidden="false" name="Mech_raw_mills_2" vbProcedure="false">#REF!</definedName>
    <definedName function="false" hidden="false" name="Mech_raw_mills_3" vbProcedure="false">#REF!</definedName>
    <definedName function="false" hidden="false" name="Mech_Raw_mill_1" vbProcedure="false">#REF!</definedName>
    <definedName function="false" hidden="false" name="Mech_sec_crusher_1" vbProcedure="false">#REF!</definedName>
    <definedName function="false" hidden="false" name="Mech_sec_crusher_2" vbProcedure="false">#REF!</definedName>
    <definedName function="false" hidden="false" name="Mech_sec_crusher_3" vbProcedure="false">#REF!</definedName>
    <definedName function="false" hidden="false" name="Mech_sec_matl_feeder_1" vbProcedure="false">#REF!</definedName>
    <definedName function="false" hidden="false" name="Mech_sec_matl_feeder_2" vbProcedure="false">#REF!</definedName>
    <definedName function="false" hidden="false" name="Mech_sec_matl_feeder_3" vbProcedure="false">#REF!</definedName>
    <definedName function="false" hidden="false" name="men" vbProcedure="false">[9]architectural!#ref!</definedName>
    <definedName function="false" hidden="false" name="metal" vbProcedure="false">'[1]合成単価作成表-bldg'!#ref!</definedName>
    <definedName function="false" hidden="false" name="Metalwork" vbProcedure="false">[7]architectural!#ref!</definedName>
    <definedName function="false" hidden="false" name="Mfive" vbProcedure="false">#REF!</definedName>
    <definedName function="false" hidden="false" name="Mfour" vbProcedure="false">#REF!</definedName>
    <definedName function="false" hidden="false" name="mgmt" vbProcedure="false">#REF!</definedName>
    <definedName function="false" hidden="false" name="mgmt1" vbProcedure="false">#REF!</definedName>
    <definedName function="false" hidden="false" name="mgmt2" vbProcedure="false">#REF!</definedName>
    <definedName function="false" hidden="false" name="mgmt3" vbProcedure="false">#REF!</definedName>
    <definedName function="false" hidden="false" name="Mgtothernames" vbProcedure="false">#REF!</definedName>
    <definedName function="false" hidden="false" name="mgtt" vbProcedure="false">#REF!</definedName>
    <definedName function="false" hidden="true" name="mm" vbProcedure="false">{#N/A,#N/A,FALSE,"COMPTE DE RESULTAT";#N/A,#N/A,FALSE,"EFFETS BUD-Reel";#N/A,#N/A,FALSE,"EFFETS RP1-Reel";#N/A,#N/A,FALSE,"Performances";#N/A,#N/A,FALSE,"Tableau des ventes";#N/A,#N/A,FALSE,"Synthese F.V.";#N/A,#N/A,FALSE,"FRAIS VARIABLES";#N/A,#N/A,FALSE,"Frais de fonctionnement";#N/A,#N/A,FALSE,"Resultat financier";#N/A,#N/A,FALSE,"Prix Unitaire";#N/A,#N/A,FALSE,"Variation des stocks";#N/A,#N/A,FALSE,"Evo. P.R. Coke 4.5";#N/A,#N/A,FALSE,"Evo. Stock Coke 4.5";#N/A,#N/A,FALSE,"Synthese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Carriére"}</definedName>
    <definedName function="false" hidden="true" name="MM." vbProcedure="false">{#N/A,#N/A,FALSE,"COMPTE DE RESULTAT";#N/A,#N/A,FALSE,"EFFETS BUD-Reel";#N/A,#N/A,FALSE,"EFFETS RP1-Reel";#N/A,#N/A,FALSE,"Performances";#N/A,#N/A,FALSE,"Tableau des ventes";#N/A,#N/A,FALSE,"Synthese F.V.";#N/A,#N/A,FALSE,"FRAIS VARIABLES";#N/A,#N/A,FALSE,"Frais de fonctionnement";#N/A,#N/A,FALSE,"Resultat financier";#N/A,#N/A,FALSE,"Prix Unitaire";#N/A,#N/A,FALSE,"Variation des stocks";#N/A,#N/A,FALSE,"Evo. P.R. Coke 4.5";#N/A,#N/A,FALSE,"Evo. Stock Coke 4.5";#N/A,#N/A,FALSE,"Synthese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Carriére"}</definedName>
    <definedName function="false" hidden="false" name="mmm" vbProcedure="false">[18]external!#ref!</definedName>
    <definedName function="false" hidden="true" name="mmmm" vbProcedure="false">[2]fitoutconfcentre!#ref!</definedName>
    <definedName function="false" hidden="false" name="mobile_crusher_no_one" vbProcedure="false">#REF!</definedName>
    <definedName function="false" hidden="false" name="mobile_crusher_no_two" vbProcedure="false">#REF!</definedName>
    <definedName function="false" hidden="false" name="Mone" vbProcedure="false">#REF!</definedName>
    <definedName function="false" hidden="false" name="Montant_regroup" vbProcedure="false">#REF!</definedName>
    <definedName function="false" hidden="false" name="MONTH" vbProcedure="false">#REF!</definedName>
    <definedName function="false" hidden="false" name="MonthlyNotes" vbProcedure="false">#REF!</definedName>
    <definedName function="false" hidden="false" name="MonthlyTaxComp" vbProcedure="false">#REF!</definedName>
    <definedName function="false" hidden="false" name="MonthName" vbProcedure="false">#REF!</definedName>
    <definedName function="false" hidden="false" name="MonthNumber" vbProcedure="false">#REF!</definedName>
    <definedName function="false" hidden="false" name="MonthShort" vbProcedure="false">#REF!</definedName>
    <definedName function="false" hidden="false" name="MonthsTable" vbProcedure="false">#REF!</definedName>
    <definedName function="false" hidden="false" name="MonthTax" vbProcedure="false">#REF!</definedName>
    <definedName function="false" hidden="false" name="mores" vbProcedure="false">#REF!</definedName>
    <definedName function="false" hidden="false" name="Mosunmola_Abudu" vbProcedure="false">#REF!</definedName>
    <definedName function="false" hidden="false" name="mou" vbProcedure="false">#REF!</definedName>
    <definedName function="false" hidden="false" name="moyen" vbProcedure="false">#REF!</definedName>
    <definedName function="false" hidden="false" name="Mthree" vbProcedure="false">#REF!</definedName>
    <definedName function="false" hidden="false" name="Mtwo" vbProcedure="false">#REF!</definedName>
    <definedName function="false" hidden="false" name="Mustafa_Jubril" vbProcedure="false">#REF!</definedName>
    <definedName function="false" hidden="false" name="MZBJSHGX" vbProcedure="false">'[6] structural'!#ref!</definedName>
    <definedName function="false" hidden="true" name="M___S__I_Actual73" vbProcedure="false">((m___s__i_evalactual73="E")+(m___s__i_evalactual73="D")*2+(m___s__i_evalactual73="C")*3+(m___s__i_evalactual73="B")*4+(m___s__i_evalactual73="A")*5-0.5)</definedName>
    <definedName function="false" hidden="true" name="M___S__I_Row56LetterClassedNve" vbProcedure="false">"Customer Knowledge"</definedName>
    <definedName function="false" hidden="true" name="M___S__I_Row57LetterClassedNve" vbProcedure="false">"Segmentation scheme &amp; implementation"</definedName>
    <definedName function="false" hidden="true" name="M___S__I_Row58LetterClassedNve" vbProcedure="false">"Tracking of segment attractiveness by Business Systems"</definedName>
    <definedName function="false" hidden="true" name="M___S__I_Row60LetterClassedNve" vbProcedure="false">"Pricing"</definedName>
    <definedName function="false" hidden="true" name="M___S__I_Row61LetterClassedNve" vbProcedure="false">"Product range"</definedName>
    <definedName function="false" hidden="true" name="M___S__I_Row62LetterClassedNve" vbProcedure="false">"Sales force deployment"</definedName>
    <definedName function="false" hidden="true" name="M___S__I_Row71PeerGroupPve" vbProcedure="false">"Current Cementitious Materials Addition Ratio"</definedName>
    <definedName function="false" hidden="true" name="M___S__I_Row73ValueClassedNve" vbProcedure="false">"CM supply dispersion"</definedName>
    <definedName function="false" hidden="true" name="M___S__I_Row74LetterClassedNve" vbProcedure="false">"CM maturity index"</definedName>
    <definedName function="false" hidden="true" name="M___S__I_Scenario73" vbProcedure="false">((m___s__i_evalscenario73="E")+(m___s__i_evalscenario73="D")*2+(m___s__i_evalscenario73="C")*3+(m___s__i_evalscenario73="B")*4+(m___s__i_evalscenario73="A")*5-0.5)</definedName>
    <definedName function="false" hidden="false" name="N" vbProcedure="false">#REF!</definedName>
    <definedName function="false" hidden="false" name="Named" vbProcedure="false">#REF!</definedName>
    <definedName function="false" hidden="false" name="nannana" vbProcedure="false">#REF!</definedName>
    <definedName function="false" hidden="false" name="Natureofarrears" vbProcedure="false">#REF!</definedName>
    <definedName function="false" hidden="false" name="NB_ENREG" vbProcedure="false">#REF!</definedName>
    <definedName function="false" hidden="false" name="NB_INDIV" vbProcedure="false">#REF!</definedName>
    <definedName function="false" hidden="false" name="NB_SOC" vbProcedure="false">#REF!</definedName>
    <definedName function="false" hidden="true" name="New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false" name="newname" vbProcedure="false">#REF!</definedName>
    <definedName function="false" hidden="false" name="Newname1" vbProcedure="false">#REF!</definedName>
    <definedName function="false" hidden="false" name="nf" vbProcedure="false">#REF!</definedName>
    <definedName function="false" hidden="false" name="NHF" vbProcedure="false">#REF!</definedName>
    <definedName function="false" hidden="false" name="NHFS" vbProcedure="false">#REF!</definedName>
    <definedName function="false" hidden="false" name="niagra_screens" vbProcedure="false">#REF!</definedName>
    <definedName function="false" hidden="false" name="niagra_screen_no_one" vbProcedure="false">#REF!</definedName>
    <definedName function="false" hidden="false" name="niagra_screen_no_two" vbProcedure="false">#REF!</definedName>
    <definedName function="false" hidden="true" name="nn" vbProcedure="false">{#N/A,#N/A,FALSE,"COMPTE DE RESULTAT";#N/A,#N/A,FALSE,"EFFETS BUD-Reel";#N/A,#N/A,FALSE,"EFFETS RP1-Reel";#N/A,#N/A,FALSE,"Performances";#N/A,#N/A,FALSE,"Tableau des ventes";#N/A,#N/A,FALSE,"Synthese F.V.";#N/A,#N/A,FALSE,"FRAIS VARIABLES";#N/A,#N/A,FALSE,"Frais de fonctionnement";#N/A,#N/A,FALSE,"Resultat financier";#N/A,#N/A,FALSE,"Prix Unitaire";#N/A,#N/A,FALSE,"Variation des stocks";#N/A,#N/A,FALSE,"Evo. P.R. Coke 4.5";#N/A,#N/A,FALSE,"Evo. Stock Coke 4.5";#N/A,#N/A,FALSE,"Synthese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Carriére"}</definedName>
    <definedName function="false" hidden="true" name="nnn" vbProcedure="false">-IF(OR(INDUSTRIAL_I_Divisor63=0,#REF!=""),0.5,(#REF!-MAX(#REF!,#REF!,#REF!))/INDUSTRIAL_I_Divisor63)</definedName>
    <definedName function="false" hidden="false" name="nnnn" vbProcedure="false">'[19]#ref'!#ref!</definedName>
    <definedName function="false" hidden="false" name="nnnnn" vbProcedure="false">#REF!</definedName>
    <definedName function="false" hidden="false" name="nom" vbProcedure="false">#REF!</definedName>
    <definedName function="false" hidden="false" name="none" vbProcedure="false">#REF!</definedName>
    <definedName function="false" hidden="false" name="nonso1" vbProcedure="false">#REF!</definedName>
    <definedName function="false" hidden="false" name="Normat_Mesatare_Mujore_te_Interesave_per_pranim_Depozite_dhe_Dhenie_Kredie" vbProcedure="false">#REF!</definedName>
    <definedName function="false" hidden="false" name="no_four_stirrer" vbProcedure="false">#REF!</definedName>
    <definedName function="false" hidden="false" name="no_one_limestone_belt" vbProcedure="false">#REF!</definedName>
    <definedName function="false" hidden="false" name="no_one_mobile_crusher" vbProcedure="false">#REF!</definedName>
    <definedName function="false" hidden="false" name="no_one_plate_feeder" vbProcedure="false">#REF!</definedName>
    <definedName function="false" hidden="false" name="no_one_raw_mill" vbProcedure="false">#REF!</definedName>
    <definedName function="false" hidden="false" name="no_one_secondary_crusher" vbProcedure="false">#REF!</definedName>
    <definedName function="false" hidden="false" name="no_one_secondary_material_feeder" vbProcedure="false">#REF!</definedName>
    <definedName function="false" hidden="false" name="no_one_stirrer" vbProcedure="false">#REF!</definedName>
    <definedName function="false" hidden="false" name="no_three_limestone_belt" vbProcedure="false">#REF!</definedName>
    <definedName function="false" hidden="false" name="no_three_plate_feeder" vbProcedure="false">#REF!</definedName>
    <definedName function="false" hidden="false" name="no_three_raw_mill" vbProcedure="false">#REF!</definedName>
    <definedName function="false" hidden="false" name="no_three_secondary_crusher" vbProcedure="false">#REF!</definedName>
    <definedName function="false" hidden="false" name="no_three_secondary_material_feeder" vbProcedure="false">#REF!</definedName>
    <definedName function="false" hidden="false" name="no_three_stirrer" vbProcedure="false">#REF!</definedName>
    <definedName function="false" hidden="false" name="no_two_limestone_belt" vbProcedure="false">#REF!</definedName>
    <definedName function="false" hidden="false" name="no_two_mobile_crusher" vbProcedure="false">#REF!</definedName>
    <definedName function="false" hidden="false" name="no_two_plate_feeder" vbProcedure="false">#REF!</definedName>
    <definedName function="false" hidden="false" name="no_two_raw_mill" vbProcedure="false">#REF!</definedName>
    <definedName function="false" hidden="false" name="no_two_secondary_crusher" vbProcedure="false">#REF!</definedName>
    <definedName function="false" hidden="false" name="no_two_secondary_material_feeder" vbProcedure="false">#REF!</definedName>
    <definedName function="false" hidden="false" name="no_two_stirrer" vbProcedure="false">#REF!</definedName>
    <definedName function="false" hidden="false" name="NSITF" vbProcedure="false">#REF!</definedName>
    <definedName function="false" hidden="false" name="Nsitf2" vbProcedure="false">#REF!</definedName>
    <definedName function="false" hidden="false" name="NSITFS" vbProcedure="false">#REF!</definedName>
    <definedName function="false" hidden="false" name="number_four_generator_gas" vbProcedure="false">#REF!</definedName>
    <definedName function="false" hidden="false" name="number_four_generator_maintenance" vbProcedure="false">#REF!</definedName>
    <definedName function="false" hidden="false" name="Number_one_generator_diesel" vbProcedure="false">#REF!</definedName>
    <definedName function="false" hidden="false" name="Number_one_generator_maintenance" vbProcedure="false">#REF!</definedName>
    <definedName function="false" hidden="false" name="number_three_generator_diesel" vbProcedure="false">#REF!</definedName>
    <definedName function="false" hidden="false" name="number_three_generator_maintenance" vbProcedure="false">#REF!</definedName>
    <definedName function="false" hidden="false" name="number_two_generator_diesel" vbProcedure="false">#REF!</definedName>
    <definedName function="false" hidden="false" name="number_two_generator_maintenance" vbProcedure="false">#REF!</definedName>
    <definedName function="false" hidden="false" name="nv" vbProcedure="false">#REF!</definedName>
    <definedName function="false" hidden="false" name="o" vbProcedure="false">#REF!</definedName>
    <definedName function="false" hidden="false" name="OBLAST" vbProcedure="false">#REF!</definedName>
    <definedName function="false" hidden="false" name="OC4P" vbProcedure="false">#REF!</definedName>
    <definedName function="false" hidden="false" name="oh" vbProcedure="false">#REF!</definedName>
    <definedName function="false" hidden="false" name="OIL" vbProcedure="false">#REF!</definedName>
    <definedName function="false" hidden="false" name="ok" vbProcedure="false">#REF!</definedName>
    <definedName function="false" hidden="false" name="Olayinka_Solola" vbProcedure="false">#REF!</definedName>
    <definedName function="false" hidden="false" name="Olufunke_Banjoko" vbProcedure="false">#REF!</definedName>
    <definedName function="false" hidden="false" name="Omolara_Semowo" vbProcedure="false">#REF!</definedName>
    <definedName function="false" hidden="false" name="ONCA" vbProcedure="false">#REF!</definedName>
    <definedName function="false" hidden="false" name="ONCA08" vbProcedure="false">#REF!</definedName>
    <definedName function="false" hidden="false" name="ONCA09" vbProcedure="false">#REF!</definedName>
    <definedName function="false" hidden="false" name="ONOKOLA" vbProcedure="false">#REF!</definedName>
    <definedName function="false" hidden="false" name="Onokslip" vbProcedure="false">#REF!</definedName>
    <definedName function="false" hidden="true" name="ooo" vbProcedure="false">-IF(OR(INDUSTRIAL_I_Divisor71=0,#REF!=""),0.5,(#REF!-MAX(#REF!,#REF!,#REF!))/INDUSTRIAL_I_Divisor71)</definedName>
    <definedName function="false" hidden="false" name="OPC" vbProcedure="false">[4]Sheet1!$S$175</definedName>
    <definedName function="false" hidden="false" name="open" vbProcedure="false">#REF!</definedName>
    <definedName function="false" hidden="false" name="opening" vbProcedure="false">#REF!</definedName>
    <definedName function="false" hidden="false" name="opinc_ch" vbProcedure="false">#REF!</definedName>
    <definedName function="false" hidden="false" name="opinc_usd" vbProcedure="false">#REF!</definedName>
    <definedName function="false" hidden="false" name="Option1" vbProcedure="false">#REF!</definedName>
    <definedName function="false" hidden="false" name="Option2" vbProcedure="false">#REF!</definedName>
    <definedName function="false" hidden="false" name="oran_fin" vbProcedure="false">#REF!</definedName>
    <definedName function="false" hidden="false" name="oran_yat" vbProcedure="false">#REF!</definedName>
    <definedName function="false" hidden="false" name="OREV08" vbProcedure="false">#REF!</definedName>
    <definedName function="false" hidden="false" name="OREV09" vbProcedure="false">#REF!</definedName>
    <definedName function="false" hidden="false" name="otherallowanceoption" vbProcedure="false">#REF!</definedName>
    <definedName function="false" hidden="false" name="OtherAllowances" vbProcedure="false">#REF!</definedName>
    <definedName function="false" hidden="false" name="OtherDeductions" vbProcedure="false">#REF!</definedName>
    <definedName function="false" hidden="false" name="otherp" vbProcedure="false">#REF!</definedName>
    <definedName function="false" hidden="false" name="OtherTime" vbProcedure="false">#REF!</definedName>
    <definedName function="false" hidden="true" name="OTHER_LEVERSActual56" vbProcedure="false">((other_leversevalactual56="E")+(other_leversevalactual56="D")*2+(other_leversevalactual56="C")*3+(other_leversevalactual56="B")*4+(other_leversevalactual56="A")*5-0.5)</definedName>
    <definedName function="false" hidden="true" name="OTHER_LEVERSActual58" vbProcedure="false">((other_leversevalactual58="E")+(other_leversevalactual58="D")*2+(other_leversevalactual58="C")*3+(other_leversevalactual58="B")*4+(other_leversevalactual58="A")*5-0.5)</definedName>
    <definedName function="false" hidden="true" name="OTHER_LEVERSRow56ValueClassedPve" vbProcedure="false">"PPP performance impact (contracted)/EPA"</definedName>
    <definedName function="false" hidden="true" name="OTHER_LEVERSRow58ValueClassedPve" vbProcedure="false">"Coverage by dedicated buyers in % of EPA"</definedName>
    <definedName function="false" hidden="true" name="OTHER_LEVERSScenario56" vbProcedure="false">((other_leversevalscenario56="E")+(other_leversevalscenario56="D")*2+(other_leversevalscenario56="C")*3+(other_leversevalscenario56="B")*4+(other_leversevalscenario56="A")*5-0.5)</definedName>
    <definedName function="false" hidden="true" name="OTHER_LEVERSScenario58" vbProcedure="false">((other_leversevalscenario58="E")+(other_leversevalscenario58="D")*2+(other_leversevalscenario58="C")*3+(other_leversevalscenario58="B")*4+(other_leversevalscenario58="A")*5-0.5)</definedName>
    <definedName function="false" hidden="false" name="Output" vbProcedure="false">#REF!</definedName>
    <definedName function="false" hidden="false" name="OVERTIME" vbProcedure="false">#REF!</definedName>
    <definedName function="false" hidden="false" name="p" vbProcedure="false">#REF!</definedName>
    <definedName function="false" hidden="false" name="packer_no_one" vbProcedure="false">#REF!</definedName>
    <definedName function="false" hidden="false" name="packer_no_two" vbProcedure="false">#REF!</definedName>
    <definedName function="false" hidden="false" name="packing_plant_twenty_four_inch_screw" vbProcedure="false">#REF!</definedName>
    <definedName function="false" hidden="false" name="PAL" vbProcedure="false">#REF!</definedName>
    <definedName function="false" hidden="false" name="PAN" vbProcedure="false">#REF!</definedName>
    <definedName function="false" hidden="false" name="part1" vbProcedure="false">#REF!</definedName>
    <definedName function="false" hidden="false" name="part2" vbProcedure="false">'[4]d-3'!#ref!</definedName>
    <definedName function="false" hidden="false" name="Partitioning" vbProcedure="false">[7]architectural!#ref!</definedName>
    <definedName function="false" hidden="false" name="PARTPOUREFF" vbProcedure="false">#REF!</definedName>
    <definedName function="false" hidden="false" name="PARTPOURSB" vbProcedure="false">#REF!</definedName>
    <definedName function="false" hidden="false" name="PARVPOUREFF" vbProcedure="false">#REF!</definedName>
    <definedName function="false" hidden="false" name="PARVPOURSB" vbProcedure="false">#REF!</definedName>
    <definedName function="false" hidden="false" name="Passengerslift" vbProcedure="false">[7]lift!#ref!</definedName>
    <definedName function="false" hidden="false" name="Payments" vbProcedure="false">#REF!</definedName>
    <definedName function="false" hidden="false" name="PAYMENTS_EDATE" vbProcedure="false">#REF!</definedName>
    <definedName function="false" hidden="false" name="PAYMENTS_SDATE" vbProcedure="false">#REF!</definedName>
    <definedName function="false" hidden="false" name="Payslip" vbProcedure="false">#REF!</definedName>
    <definedName function="false" hidden="false" name="PCostRMC" vbProcedure="false">#REF!</definedName>
    <definedName function="false" hidden="false" name="PCostUsjepor" vbProcedure="false">#REF!</definedName>
    <definedName function="false" hidden="false" name="PCW" vbProcedure="false">#REF!</definedName>
    <definedName function="false" hidden="false" name="PC_Field_conveyor_belt" vbProcedure="false">#REF!</definedName>
    <definedName function="false" hidden="false" name="PC_lime_belt_1" vbProcedure="false">#REF!</definedName>
    <definedName function="false" hidden="false" name="PC_lime_belt_2" vbProcedure="false">#REF!</definedName>
    <definedName function="false" hidden="false" name="PC_lime_belt_3" vbProcedure="false">#REF!</definedName>
    <definedName function="false" hidden="false" name="PC_Mobile_crusher_number_1" vbProcedure="false">#REF!</definedName>
    <definedName function="false" hidden="false" name="PC_Mobile_crusher_number_2" vbProcedure="false">#REF!</definedName>
    <definedName function="false" hidden="false" name="PC_plate_feeder_1" vbProcedure="false">#REF!</definedName>
    <definedName function="false" hidden="false" name="PC_plate_feeder_2" vbProcedure="false">#REF!</definedName>
    <definedName function="false" hidden="false" name="PC_plate_feeder_3" vbProcedure="false">#REF!</definedName>
    <definedName function="false" hidden="false" name="PC_raw_mills_1" vbProcedure="false">#REF!</definedName>
    <definedName function="false" hidden="false" name="PC_raw_mills_2" vbProcedure="false">#REF!</definedName>
    <definedName function="false" hidden="false" name="PC_raw_mills_3" vbProcedure="false">#REF!</definedName>
    <definedName function="false" hidden="false" name="PC_sec_crusher_1" vbProcedure="false">#REF!</definedName>
    <definedName function="false" hidden="false" name="PC_sec_crusher_2" vbProcedure="false">#REF!</definedName>
    <definedName function="false" hidden="false" name="PC_sec_crusher_3" vbProcedure="false">#REF!</definedName>
    <definedName function="false" hidden="false" name="PC_sec_matl_feeder_1" vbProcedure="false">#REF!</definedName>
    <definedName function="false" hidden="false" name="PC_sec_matl_feeder_2" vbProcedure="false">#REF!</definedName>
    <definedName function="false" hidden="false" name="PC_sec_matl_feeder_3" vbProcedure="false">#REF!</definedName>
    <definedName function="false" hidden="true" name="pdpdls" vbProcedure="false">[2]fitoutconfcentre!#ref!</definedName>
    <definedName function="false" hidden="true" name="people" vbProcedure="false">((#REF!="E")+(#REF!="D")*2+(#REF!="C")*3+(#REF!="B")*4+(#REF!="A")*5-0.5)</definedName>
    <definedName function="false" hidden="true" name="PEOPLE_MOBActual57" vbProcedure="false">((PEOPLE_MOBEvalActual57="E")+(PEOPLE_MOBEvalActual57="D")*2+(PEOPLE_MOBEvalActual57="C")*3+(PEOPLE_MOBEvalActual57="B")*4+(PEOPLE_MOBEvalActual57="A")*5-0.5)</definedName>
    <definedName function="false" hidden="true" name="PEOPLE_MOBEvalActual57" vbProcedure="false">IF(#REF!="","",PEOPLE_MOBActualE57&amp;PEOPLE_MOBActualD57&amp;PEOPLE_MOBActualC57&amp;PEOPLE_MOBActualB57&amp;PEOPLE_MOBActualA57)</definedName>
    <definedName function="false" hidden="true" name="PEOPLE_MOBActual58" vbProcedure="false">((PEOPLE_MOBEvalActual58="E")+(PEOPLE_MOBEvalActual58="D")*2+(PEOPLE_MOBEvalActual58="C")*3+(PEOPLE_MOBEvalActual58="B")*4+(PEOPLE_MOBEvalActual58="A")*5-0.5)</definedName>
    <definedName function="false" hidden="true" name="PEOPLE_MOBEvalActual58" vbProcedure="false">IF(#REF!="","",PEOPLE_MOBActualE58&amp;PEOPLE_MOBActualD58&amp;PEOPLE_MOBActualC58&amp;PEOPLE_MOBActualB58&amp;PEOPLE_MOBActualA58)</definedName>
    <definedName function="false" hidden="true" name="PEOPLE_MOBActual59" vbProcedure="false">((PEOPLE_MOBEvalActual59="E")+(PEOPLE_MOBEvalActual59="D")*2+(PEOPLE_MOBEvalActual59="C")*3+(PEOPLE_MOBEvalActual59="B")*4+(PEOPLE_MOBEvalActual59="A")*5-0.5)</definedName>
    <definedName function="false" hidden="true" name="PEOPLE_MOBEvalActual59" vbProcedure="false">IF(#REF!="","",PEOPLE_MOBActualE59&amp;PEOPLE_MOBActualD59&amp;PEOPLE_MOBActualC59&amp;PEOPLE_MOBActualB59&amp;PEOPLE_MOBActualA59)</definedName>
    <definedName function="false" hidden="true" name="PEOPLE_MOBActual60" vbProcedure="false">((PEOPLE_MOBEvalActual60="E")+(PEOPLE_MOBEvalActual60="D")*2+(PEOPLE_MOBEvalActual60="C")*3+(PEOPLE_MOBEvalActual60="B")*4+(PEOPLE_MOBEvalActual60="A")*5-0.5)</definedName>
    <definedName function="false" hidden="true" name="PEOPLE_MOBEvalActual60" vbProcedure="false">IF(#REF!="","",PEOPLE_MOBActualE60&amp;PEOPLE_MOBActualD60&amp;PEOPLE_MOBActualC60&amp;PEOPLE_MOBActualB60&amp;PEOPLE_MOBActualA60)</definedName>
    <definedName function="false" hidden="true" name="PEOPLE_MOBActual61" vbProcedure="false">((PEOPLE_MOBEvalActual61="E")+(PEOPLE_MOBEvalActual61="D")*2+(PEOPLE_MOBEvalActual61="C")*3+(PEOPLE_MOBEvalActual61="B")*4+(PEOPLE_MOBEvalActual61="A")*5-0.5)</definedName>
    <definedName function="false" hidden="true" name="PEOPLE_MOBEvalActual61" vbProcedure="false">IF(#REF!="","",PEOPLE_MOBActualE61&amp;PEOPLE_MOBActualD61&amp;PEOPLE_MOBActualC61&amp;PEOPLE_MOBActualB61&amp;PEOPLE_MOBActualA61)</definedName>
    <definedName function="false" hidden="true" name="PEOPLE_MOBActual62" vbProcedure="false">((PEOPLE_MOBEvalActual62="E")+(PEOPLE_MOBEvalActual62="D")*2+(PEOPLE_MOBEvalActual62="C")*3+(PEOPLE_MOBEvalActual62="B")*4+(PEOPLE_MOBEvalActual62="A")*5-0.5)</definedName>
    <definedName function="false" hidden="true" name="PEOPLE_MOBEvalActual62" vbProcedure="false">IF(#REF!="","",PEOPLE_MOBActualE62&amp;PEOPLE_MOBActualD62&amp;PEOPLE_MOBActualC62&amp;PEOPLE_MOBActualB62&amp;PEOPLE_MOBActualA62)</definedName>
    <definedName function="false" hidden="true" name="PEOPLE_MOBActual64" vbProcedure="false">((PEOPLE_MOBEvalActual64="E")+(PEOPLE_MOBEvalActual64="D")*2+(PEOPLE_MOBEvalActual64="C")*3+(PEOPLE_MOBEvalActual64="B")*4+(PEOPLE_MOBEvalActual64="A")*5-0.5)</definedName>
    <definedName function="false" hidden="true" name="PEOPLE_MOBEvalActual64" vbProcedure="false">IF(#REF!="","",PEOPLE_MOBActualE64&amp;PEOPLE_MOBActualD64&amp;PEOPLE_MOBActualC64&amp;PEOPLE_MOBActualB64&amp;PEOPLE_MOBActualA64)</definedName>
    <definedName function="false" hidden="true" name="PEOPLE_MOBActual65" vbProcedure="false">((PEOPLE_MOBEvalActual65="E")+(PEOPLE_MOBEvalActual65="D")*2+(PEOPLE_MOBEvalActual65="C")*3+(PEOPLE_MOBEvalActual65="B")*4+(PEOPLE_MOBEvalActual65="A")*5-0.5)</definedName>
    <definedName function="false" hidden="true" name="PEOPLE_MOBEvalActual65" vbProcedure="false">IF(#REF!="","",PEOPLE_MOBActualE65&amp;PEOPLE_MOBActualD65&amp;PEOPLE_MOBActualC65&amp;PEOPLE_MOBActualB65&amp;PEOPLE_MOBActualA65)</definedName>
    <definedName function="false" hidden="true" name="PEOPLE_MOBActual66" vbProcedure="false">((PEOPLE_MOBEvalActual66="E")+(PEOPLE_MOBEvalActual66="D")*2+(PEOPLE_MOBEvalActual66="C")*3+(PEOPLE_MOBEvalActual66="B")*4+(PEOPLE_MOBEvalActual66="A")*5-0.5)</definedName>
    <definedName function="false" hidden="true" name="PEOPLE_MOBEvalActual66" vbProcedure="false">IF(#REF!="","",PEOPLE_MOBActualE66&amp;PEOPLE_MOBActualD66&amp;PEOPLE_MOBActualC66&amp;PEOPLE_MOBActualB66&amp;PEOPLE_MOBActualA66)</definedName>
    <definedName function="false" hidden="true" name="PEOPLE_MOBActual67" vbProcedure="false">((PEOPLE_MOBEvalActual67="E")+(PEOPLE_MOBEvalActual67="D")*2+(PEOPLE_MOBEvalActual67="C")*3+(PEOPLE_MOBEvalActual67="B")*4+(PEOPLE_MOBEvalActual67="A")*5-0.5)</definedName>
    <definedName function="false" hidden="true" name="PEOPLE_MOBEvalActual67" vbProcedure="false">IF(#REF!="","",PEOPLE_MOBActualE67&amp;PEOPLE_MOBActualD67&amp;PEOPLE_MOBActualC67&amp;PEOPLE_MOBActualB67&amp;PEOPLE_MOBActualA67)</definedName>
    <definedName function="false" hidden="true" name="PEOPLE_MOBActual68" vbProcedure="false">((PEOPLE_MOBEvalActual68="E")+(PEOPLE_MOBEvalActual68="D")*2+(PEOPLE_MOBEvalActual68="C")*3+(PEOPLE_MOBEvalActual68="B")*4+(PEOPLE_MOBEvalActual68="A")*5-0.5)</definedName>
    <definedName function="false" hidden="true" name="PEOPLE_MOBEvalActual68" vbProcedure="false">IF(#REF!="","",PEOPLE_MOBActualE68&amp;PEOPLE_MOBActualD68&amp;PEOPLE_MOBActualC68&amp;PEOPLE_MOBActualB68&amp;PEOPLE_MOBActualA68)</definedName>
    <definedName function="false" hidden="true" name="PEOPLE_MOBActual69" vbProcedure="false">((PEOPLE_MOBEvalActual69="E")+(PEOPLE_MOBEvalActual69="D")*2+(PEOPLE_MOBEvalActual69="C")*3+(PEOPLE_MOBEvalActual69="B")*4+(PEOPLE_MOBEvalActual69="A")*5-0.5)</definedName>
    <definedName function="false" hidden="true" name="PEOPLE_MOBEvalActual69" vbProcedure="false">IF(#REF!="","",PEOPLE_MOBActualE69&amp;PEOPLE_MOBActualD69&amp;PEOPLE_MOBActualC69&amp;PEOPLE_MOBActualB69&amp;PEOPLE_MOBActualA69)</definedName>
    <definedName function="false" hidden="true" name="PEOPLE_MOBActual71" vbProcedure="false">((people_mobevalactual71="E")+(people_mobevalactual71="D")*2+(people_mobevalactual71="C")*3+(people_mobevalactual71="B")*4+(people_mobevalactual71="A")*5-0.5)</definedName>
    <definedName function="false" hidden="true" name="PEOPLE_MOBActual72" vbProcedure="false">((people_mobevalactual72="E")+(people_mobevalactual72="D")*2+(people_mobevalactual72="C")*3+(people_mobevalactual72="B")*4+(people_mobevalactual72="A")*5-0.5)</definedName>
    <definedName function="false" hidden="true" name="PEOPLE_MOBActual73" vbProcedure="false">((people_mobevalactual73="E")+(people_mobevalactual73="D")*2+(people_mobevalactual73="C")*3+(people_mobevalactual73="B")*4+(people_mobevalactual73="A")*5-0.5)</definedName>
    <definedName function="false" hidden="true" name="PEOPLE_MOBActual74" vbProcedure="false">((people_mobevalactual74="E")+(people_mobevalactual74="D")*2+(people_mobevalactual74="C")*3+(people_mobevalactual74="B")*4+(people_mobevalactual74="A")*5-0.5)</definedName>
    <definedName function="false" hidden="true" name="PEOPLE_MOBActual76" vbProcedure="false">((people_mobevalactual76="E")+(people_mobevalactual76="D")*2+(people_mobevalactual76="C")*3+(people_mobevalactual76="B")*4+(people_mobevalactual76="A")*5-0.5)</definedName>
    <definedName function="false" hidden="true" name="PEOPLE_MOBActual77" vbProcedure="false">((people_mobevalactual77="E")+(people_mobevalactual77="D")*2+(people_mobevalactual77="C")*3+(people_mobevalactual77="B")*4+(people_mobevalactual77="A")*5-0.5)</definedName>
    <definedName function="false" hidden="true" name="PEOPLE_MOBActual78" vbProcedure="false">((people_mobevalactual78="E")+(people_mobevalactual78="D")*2+(people_mobevalactual78="C")*3+(people_mobevalactual78="B")*4+(people_mobevalactual78="A")*5-0.5)</definedName>
    <definedName function="false" hidden="true" name="PEOPLE_MOBActualA57" vbProcedure="false">IF(AND(#REF!&gt;#REF!,#REF!&lt;=#REF!),"A","")</definedName>
    <definedName function="false" hidden="true" name="PEOPLE_MOBActualA58" vbProcedure="false">IF(AND(#REF!&gt;#REF!,#REF!&lt;=#REF!),"A","")</definedName>
    <definedName function="false" hidden="true" name="PEOPLE_MOBActualA59" vbProcedure="false">IF(AND(#REF!&gt;#REF!,#REF!&lt;=#REF!),"A","")</definedName>
    <definedName function="false" hidden="true" name="PEOPLE_MOBActualA60" vbProcedure="false">IF(AND(#REF!&gt;#REF!,#REF!&lt;=#REF!),"A","")</definedName>
    <definedName function="false" hidden="true" name="PEOPLE_MOBActualA61" vbProcedure="false">IF(AND(#REF!&gt;#REF!,#REF!&lt;=#REF!),"A","")</definedName>
    <definedName function="false" hidden="true" name="PEOPLE_MOBActualA62" vbProcedure="false">IF(AND(#REF!&gt;#REF!,#REF!&lt;=#REF!),"A","")</definedName>
    <definedName function="false" hidden="true" name="PEOPLE_MOBActualA64" vbProcedure="false">IF(AND(#REF!&gt;#REF!,#REF!&lt;=#REF!),"A","")</definedName>
    <definedName function="false" hidden="true" name="PEOPLE_MOBActualA65" vbProcedure="false">IF(AND(#REF!&gt;#REF!,#REF!&lt;=#REF!),"A","")</definedName>
    <definedName function="false" hidden="true" name="PEOPLE_MOBActualA66" vbProcedure="false">IF(AND(#REF!&gt;#REF!,#REF!&lt;=#REF!),"A","")</definedName>
    <definedName function="false" hidden="true" name="PEOPLE_MOBActualA67" vbProcedure="false">IF(AND(#REF!&gt;#REF!,#REF!&lt;=#REF!),"A","")</definedName>
    <definedName function="false" hidden="true" name="PEOPLE_MOBActualA68" vbProcedure="false">IF(AND(#REF!&gt;#REF!,#REF!&lt;=#REF!),"A","")</definedName>
    <definedName function="false" hidden="true" name="PEOPLE_MOBActualA69" vbProcedure="false">IF(AND(#REF!&gt;#REF!,#REF!&lt;=#REF!),"A","")</definedName>
    <definedName function="false" hidden="true" name="PEOPLE_MOBActualB57" vbProcedure="false">IF(AND(#REF!&gt;#REF!,#REF!&lt;=#REF!),"B","")</definedName>
    <definedName function="false" hidden="true" name="PEOPLE_MOBActualB58" vbProcedure="false">IF(AND(#REF!&gt;#REF!,#REF!&lt;=#REF!),"B","")</definedName>
    <definedName function="false" hidden="true" name="PEOPLE_MOBActualB59" vbProcedure="false">IF(AND(#REF!&gt;#REF!,#REF!&lt;=#REF!),"B","")</definedName>
    <definedName function="false" hidden="true" name="PEOPLE_MOBActualB60" vbProcedure="false">IF(AND(#REF!&gt;#REF!,#REF!&lt;=#REF!),"B","")</definedName>
    <definedName function="false" hidden="true" name="PEOPLE_MOBActualB61" vbProcedure="false">IF(AND(#REF!&gt;#REF!,#REF!&lt;=#REF!),"B","")</definedName>
    <definedName function="false" hidden="true" name="PEOPLE_MOBActualB62" vbProcedure="false">IF(AND(#REF!&gt;#REF!,#REF!&lt;=#REF!),"B","")</definedName>
    <definedName function="false" hidden="true" name="PEOPLE_MOBActualB64" vbProcedure="false">IF(AND(#REF!&gt;#REF!,#REF!&lt;=#REF!),"B","")</definedName>
    <definedName function="false" hidden="true" name="PEOPLE_MOBActualB65" vbProcedure="false">IF(AND(#REF!&gt;#REF!,#REF!&lt;=#REF!),"B","")</definedName>
    <definedName function="false" hidden="true" name="PEOPLE_MOBActualB66" vbProcedure="false">IF(AND(#REF!&gt;#REF!,#REF!&lt;=#REF!),"B","")</definedName>
    <definedName function="false" hidden="true" name="PEOPLE_MOBActualB67" vbProcedure="false">IF(AND(#REF!&gt;#REF!,#REF!&lt;=#REF!),"B","")</definedName>
    <definedName function="false" hidden="true" name="PEOPLE_MOBActualB68" vbProcedure="false">IF(AND(#REF!&gt;#REF!,#REF!&lt;=#REF!),"B","")</definedName>
    <definedName function="false" hidden="true" name="PEOPLE_MOBActualB69" vbProcedure="false">IF(AND(#REF!&gt;#REF!,#REF!&lt;=#REF!),"B","")</definedName>
    <definedName function="false" hidden="true" name="PEOPLE_MOBActualC57" vbProcedure="false">IF(AND(#REF!&gt;#REF!,#REF!&lt;=#REF!),"C","")</definedName>
    <definedName function="false" hidden="true" name="PEOPLE_MOBActualC58" vbProcedure="false">IF(AND(#REF!&gt;#REF!,#REF!&lt;=#REF!),"C","")</definedName>
    <definedName function="false" hidden="true" name="PEOPLE_MOBActualC59" vbProcedure="false">IF(AND(#REF!&gt;#REF!,#REF!&lt;=#REF!),"C","")</definedName>
    <definedName function="false" hidden="true" name="PEOPLE_MOBActualC60" vbProcedure="false">IF(AND(#REF!&gt;#REF!,#REF!&lt;=#REF!),"C","")</definedName>
    <definedName function="false" hidden="true" name="PEOPLE_MOBActualC61" vbProcedure="false">IF(AND(#REF!&gt;#REF!,#REF!&lt;=#REF!),"C","")</definedName>
    <definedName function="false" hidden="true" name="PEOPLE_MOBActualC62" vbProcedure="false">IF(AND(#REF!&gt;#REF!,#REF!&lt;=#REF!),"C","")</definedName>
    <definedName function="false" hidden="true" name="PEOPLE_MOBActualC64" vbProcedure="false">IF(AND(#REF!&gt;#REF!,#REF!&lt;=#REF!),"C","")</definedName>
    <definedName function="false" hidden="true" name="PEOPLE_MOBActualC65" vbProcedure="false">IF(AND(#REF!&gt;#REF!,#REF!&lt;=#REF!),"C","")</definedName>
    <definedName function="false" hidden="true" name="PEOPLE_MOBActualC66" vbProcedure="false">IF(AND(#REF!&gt;#REF!,#REF!&lt;=#REF!),"C","")</definedName>
    <definedName function="false" hidden="true" name="PEOPLE_MOBActualC67" vbProcedure="false">IF(AND(#REF!&gt;#REF!,#REF!&lt;=#REF!),"C","")</definedName>
    <definedName function="false" hidden="true" name="PEOPLE_MOBActualC68" vbProcedure="false">IF(AND(#REF!&gt;#REF!,#REF!&lt;=#REF!),"C","")</definedName>
    <definedName function="false" hidden="true" name="PEOPLE_MOBActualC69" vbProcedure="false">IF(AND(#REF!&gt;#REF!,#REF!&lt;=#REF!),"C","")</definedName>
    <definedName function="false" hidden="true" name="PEOPLE_MOBActualD57" vbProcedure="false">IF(AND(#REF!&gt;#REF!,#REF!&lt;=#REF!),"D","")</definedName>
    <definedName function="false" hidden="true" name="PEOPLE_MOBActualD58" vbProcedure="false">IF(AND(#REF!&gt;#REF!,#REF!&lt;=#REF!),"D","")</definedName>
    <definedName function="false" hidden="true" name="PEOPLE_MOBActualD59" vbProcedure="false">IF(AND(#REF!&gt;#REF!,#REF!&lt;=#REF!),"D","")</definedName>
    <definedName function="false" hidden="true" name="PEOPLE_MOBActualD60" vbProcedure="false">IF(AND(#REF!&gt;#REF!,#REF!&lt;=#REF!),"D","")</definedName>
    <definedName function="false" hidden="true" name="PEOPLE_MOBActualD61" vbProcedure="false">IF(AND(#REF!&gt;#REF!,#REF!&lt;=#REF!),"D","")</definedName>
    <definedName function="false" hidden="true" name="PEOPLE_MOBActualD62" vbProcedure="false">IF(AND(#REF!&gt;#REF!,#REF!&lt;=#REF!),"D","")</definedName>
    <definedName function="false" hidden="true" name="PEOPLE_MOBActualD64" vbProcedure="false">IF(AND(#REF!&gt;#REF!,#REF!&lt;=#REF!),"D","")</definedName>
    <definedName function="false" hidden="true" name="PEOPLE_MOBActualD65" vbProcedure="false">IF(AND(#REF!&gt;#REF!,#REF!&lt;=#REF!),"D","")</definedName>
    <definedName function="false" hidden="true" name="PEOPLE_MOBActualD66" vbProcedure="false">IF(AND(#REF!&gt;#REF!,#REF!&lt;=#REF!),"D","")</definedName>
    <definedName function="false" hidden="true" name="PEOPLE_MOBActualD67" vbProcedure="false">IF(AND(#REF!&gt;#REF!,#REF!&lt;=#REF!),"D","")</definedName>
    <definedName function="false" hidden="true" name="PEOPLE_MOBActualD68" vbProcedure="false">IF(AND(#REF!&gt;#REF!,#REF!&lt;=#REF!),"D","")</definedName>
    <definedName function="false" hidden="true" name="PEOPLE_MOBActualD69" vbProcedure="false">IF(AND(#REF!&gt;#REF!,#REF!&lt;=#REF!),"D","")</definedName>
    <definedName function="false" hidden="true" name="PEOPLE_MOBActualE57" vbProcedure="false">IF(AND(#REF!&gt;=#REF!,#REF!&lt;=#REF!),"E","")</definedName>
    <definedName function="false" hidden="true" name="PEOPLE_MOBActualE58" vbProcedure="false">IF(AND(#REF!&gt;=#REF!,#REF!&lt;=#REF!),"E","")</definedName>
    <definedName function="false" hidden="true" name="PEOPLE_MOBActualE59" vbProcedure="false">IF(AND(#REF!&gt;=#REF!,#REF!&lt;=#REF!),"E","")</definedName>
    <definedName function="false" hidden="true" name="PEOPLE_MOBActualE60" vbProcedure="false">IF(AND(#REF!&gt;=#REF!,#REF!&lt;=#REF!),"E","")</definedName>
    <definedName function="false" hidden="true" name="PEOPLE_MOBActualE61" vbProcedure="false">IF(AND(#REF!&gt;=#REF!,#REF!&lt;=#REF!),"E","")</definedName>
    <definedName function="false" hidden="true" name="PEOPLE_MOBActualE62" vbProcedure="false">IF(AND(#REF!&gt;=#REF!,#REF!&lt;=#REF!),"E","")</definedName>
    <definedName function="false" hidden="true" name="PEOPLE_MOBActualE64" vbProcedure="false">IF(AND(#REF!&gt;=#REF!,#REF!&lt;=#REF!),"E","")</definedName>
    <definedName function="false" hidden="true" name="PEOPLE_MOBActualE65" vbProcedure="false">IF(AND(#REF!&gt;=#REF!,#REF!&lt;=#REF!),"E","")</definedName>
    <definedName function="false" hidden="true" name="PEOPLE_MOBActualE66" vbProcedure="false">IF(AND(#REF!&gt;=#REF!,#REF!&lt;=#REF!),"E","")</definedName>
    <definedName function="false" hidden="true" name="PEOPLE_MOBActualE67" vbProcedure="false">IF(AND(#REF!&gt;=#REF!,#REF!&lt;=#REF!),"E","")</definedName>
    <definedName function="false" hidden="true" name="PEOPLE_MOBActualE68" vbProcedure="false">IF(AND(#REF!&gt;=#REF!,#REF!&lt;=#REF!),"E","")</definedName>
    <definedName function="false" hidden="true" name="PEOPLE_MOBActualE69" vbProcedure="false">IF(AND(#REF!&gt;=#REF!,#REF!&lt;=#REF!),"E","")</definedName>
    <definedName function="false" hidden="true" name="PEOPLE_MOBEvalScenario57" vbProcedure="false">IF(#REF!="","",PEOPLE_MOBScenarioE57&amp;PEOPLE_MOBScenarioD57&amp;PEOPLE_MOBScenarioC57&amp;PEOPLE_MOBScenarioB57&amp;PEOPLE_MOBScenarioA57)</definedName>
    <definedName function="false" hidden="true" name="PEOPLE_MOBEvalScenario58" vbProcedure="false">IF(#REF!="","",PEOPLE_MOBScenarioE58&amp;PEOPLE_MOBScenarioD58&amp;PEOPLE_MOBScenarioC58&amp;PEOPLE_MOBScenarioB58&amp;PEOPLE_MOBScenarioA58)</definedName>
    <definedName function="false" hidden="true" name="PEOPLE_MOBEvalScenario59" vbProcedure="false">IF(#REF!="","",PEOPLE_MOBScenarioE59&amp;PEOPLE_MOBScenarioD59&amp;PEOPLE_MOBScenarioC59&amp;PEOPLE_MOBScenarioB59&amp;PEOPLE_MOBScenarioA59)</definedName>
    <definedName function="false" hidden="true" name="PEOPLE_MOBEvalScenario60" vbProcedure="false">IF(#REF!="","",PEOPLE_MOBScenarioE60&amp;PEOPLE_MOBScenarioD60&amp;PEOPLE_MOBScenarioC60&amp;PEOPLE_MOBScenarioB60&amp;PEOPLE_MOBScenarioA60)</definedName>
    <definedName function="false" hidden="true" name="PEOPLE_MOBEvalScenario61" vbProcedure="false">IF(#REF!="","",PEOPLE_MOBScenarioE61&amp;PEOPLE_MOBScenarioD61&amp;PEOPLE_MOBScenarioC61&amp;PEOPLE_MOBScenarioB61&amp;PEOPLE_MOBScenarioA61)</definedName>
    <definedName function="false" hidden="true" name="PEOPLE_MOBEvalScenario62" vbProcedure="false">IF(#REF!="","",PEOPLE_MOBScenarioE62&amp;PEOPLE_MOBScenarioD62&amp;PEOPLE_MOBScenarioC62&amp;PEOPLE_MOBScenarioB62&amp;PEOPLE_MOBScenarioA62)</definedName>
    <definedName function="false" hidden="true" name="PEOPLE_MOBEvalScenario64" vbProcedure="false">IF(#REF!="","",PEOPLE_MOBScenarioE64&amp;PEOPLE_MOBScenarioD64&amp;PEOPLE_MOBScenarioC64&amp;PEOPLE_MOBScenarioB64&amp;PEOPLE_MOBScenarioA64)</definedName>
    <definedName function="false" hidden="true" name="PEOPLE_MOBEvalScenario65" vbProcedure="false">IF(#REF!="","",PEOPLE_MOBScenarioE65&amp;PEOPLE_MOBScenarioD65&amp;PEOPLE_MOBScenarioC65&amp;PEOPLE_MOBScenarioB65&amp;PEOPLE_MOBScenarioA65)</definedName>
    <definedName function="false" hidden="true" name="PEOPLE_MOBEvalScenario66" vbProcedure="false">IF(#REF!="","",PEOPLE_MOBScenarioE66&amp;PEOPLE_MOBScenarioD66&amp;PEOPLE_MOBScenarioC66&amp;PEOPLE_MOBScenarioB66&amp;PEOPLE_MOBScenarioA66)</definedName>
    <definedName function="false" hidden="true" name="PEOPLE_MOBEvalScenario67" vbProcedure="false">IF(#REF!="","",PEOPLE_MOBScenarioE67&amp;PEOPLE_MOBScenarioD67&amp;PEOPLE_MOBScenarioC67&amp;PEOPLE_MOBScenarioB67&amp;PEOPLE_MOBScenarioA67)</definedName>
    <definedName function="false" hidden="true" name="PEOPLE_MOBEvalScenario68" vbProcedure="false">IF(#REF!="","",PEOPLE_MOBScenarioE68&amp;PEOPLE_MOBScenarioD68&amp;PEOPLE_MOBScenarioC68&amp;PEOPLE_MOBScenarioB68&amp;PEOPLE_MOBScenarioA68)</definedName>
    <definedName function="false" hidden="true" name="PEOPLE_MOBEvalScenario69" vbProcedure="false">IF(#REF!="","",PEOPLE_MOBScenarioE69&amp;PEOPLE_MOBScenarioD69&amp;PEOPLE_MOBScenarioC69&amp;PEOPLE_MOBScenarioB69&amp;PEOPLE_MOBScenarioA69)</definedName>
    <definedName function="false" hidden="true" name="PEOPLE_MOBRow57AText" vbProcedure="false">#REF!</definedName>
    <definedName function="false" hidden="true" name="PEOPLE_MOBRow57BText" vbProcedure="false">#REF!</definedName>
    <definedName function="false" hidden="true" name="PEOPLE_MOBRow57CText" vbProcedure="false">#REF!</definedName>
    <definedName function="false" hidden="true" name="PEOPLE_MOBRow57DText" vbProcedure="false">#REF!</definedName>
    <definedName function="false" hidden="true" name="PEOPLE_MOBRow57EText" vbProcedure="false">#REF!</definedName>
    <definedName function="false" hidden="true" name="PEOPLE_MOBRow57ValueClassedPve" vbProcedure="false">"Organisation / Structure simplicity"</definedName>
    <definedName function="false" hidden="true" name="PEOPLE_MOBRow58AText" vbProcedure="false">#REF!</definedName>
    <definedName function="false" hidden="true" name="PEOPLE_MOBRow58BText" vbProcedure="false">#REF!</definedName>
    <definedName function="false" hidden="true" name="PEOPLE_MOBRow58CText" vbProcedure="false">#REF!</definedName>
    <definedName function="false" hidden="true" name="PEOPLE_MOBRow58DText" vbProcedure="false">#REF!</definedName>
    <definedName function="false" hidden="true" name="PEOPLE_MOBRow58EText" vbProcedure="false">#REF!</definedName>
    <definedName function="false" hidden="true" name="PEOPLE_MOBRow58ValueClassedPve" vbProcedure="false">"Communication practices"</definedName>
    <definedName function="false" hidden="true" name="PEOPLE_MOBRow59AText" vbProcedure="false">#REF!</definedName>
    <definedName function="false" hidden="true" name="PEOPLE_MOBRow59BText" vbProcedure="false">#REF!</definedName>
    <definedName function="false" hidden="true" name="PEOPLE_MOBRow59CText" vbProcedure="false">#REF!</definedName>
    <definedName function="false" hidden="true" name="PEOPLE_MOBRow59DText" vbProcedure="false">#REF!</definedName>
    <definedName function="false" hidden="true" name="PEOPLE_MOBRow59EText" vbProcedure="false">#REF!</definedName>
    <definedName function="false" hidden="true" name="PEOPLE_MOBRow59ValueClassedPve" vbProcedure="false">"Project management"</definedName>
    <definedName function="false" hidden="true" name="PEOPLE_MOBRow60AText" vbProcedure="false">#REF!</definedName>
    <definedName function="false" hidden="true" name="PEOPLE_MOBRow60BText" vbProcedure="false">#REF!</definedName>
    <definedName function="false" hidden="true" name="PEOPLE_MOBRow60CText" vbProcedure="false">#REF!</definedName>
    <definedName function="false" hidden="true" name="PEOPLE_MOBRow60DText" vbProcedure="false">#REF!</definedName>
    <definedName function="false" hidden="true" name="PEOPLE_MOBRow60EText" vbProcedure="false">#REF!</definedName>
    <definedName function="false" hidden="true" name="PEOPLE_MOBRow60ValueClassedPve" vbProcedure="false">"Organisation / Structure simplicity"</definedName>
    <definedName function="false" hidden="true" name="PEOPLE_MOBRow61AText" vbProcedure="false">#REF!</definedName>
    <definedName function="false" hidden="true" name="PEOPLE_MOBRow61BText" vbProcedure="false">#REF!</definedName>
    <definedName function="false" hidden="true" name="PEOPLE_MOBRow61CText" vbProcedure="false">#REF!</definedName>
    <definedName function="false" hidden="true" name="PEOPLE_MOBRow61DText" vbProcedure="false">#REF!</definedName>
    <definedName function="false" hidden="true" name="PEOPLE_MOBRow61EText" vbProcedure="false">#REF!</definedName>
    <definedName function="false" hidden="true" name="PEOPLE_MOBRow61ValueClassedPve" vbProcedure="false">"Manager skills"</definedName>
    <definedName function="false" hidden="true" name="PEOPLE_MOBRow62AText" vbProcedure="false">#REF!</definedName>
    <definedName function="false" hidden="true" name="PEOPLE_MOBRow62BText" vbProcedure="false">#REF!</definedName>
    <definedName function="false" hidden="true" name="PEOPLE_MOBRow62CText" vbProcedure="false">#REF!</definedName>
    <definedName function="false" hidden="true" name="PEOPLE_MOBRow62DText" vbProcedure="false">#REF!</definedName>
    <definedName function="false" hidden="true" name="PEOPLE_MOBRow62EText" vbProcedure="false">#REF!</definedName>
    <definedName function="false" hidden="true" name="PEOPLE_MOBRow62ValueClassedPve" vbProcedure="false">"Team work practices"</definedName>
    <definedName function="false" hidden="true" name="PEOPLE_MOBRow64AText" vbProcedure="false">#REF!</definedName>
    <definedName function="false" hidden="true" name="PEOPLE_MOBRow64BText" vbProcedure="false">#REF!</definedName>
    <definedName function="false" hidden="true" name="PEOPLE_MOBRow64CText" vbProcedure="false">#REF!</definedName>
    <definedName function="false" hidden="true" name="PEOPLE_MOBRow64DText" vbProcedure="false">#REF!</definedName>
    <definedName function="false" hidden="true" name="PEOPLE_MOBRow64EText" vbProcedure="false">#REF!</definedName>
    <definedName function="false" hidden="true" name="PEOPLE_MOBRow64ValueClassedPve" vbProcedure="false">"Executive committee practices"</definedName>
    <definedName function="false" hidden="true" name="PEOPLE_MOBRow65AText" vbProcedure="false">#REF!</definedName>
    <definedName function="false" hidden="true" name="PEOPLE_MOBRow65BText" vbProcedure="false">#REF!</definedName>
    <definedName function="false" hidden="true" name="PEOPLE_MOBRow65CText" vbProcedure="false">#REF!</definedName>
    <definedName function="false" hidden="true" name="PEOPLE_MOBRow65DText" vbProcedure="false">#REF!</definedName>
    <definedName function="false" hidden="true" name="PEOPLE_MOBRow65EText" vbProcedure="false">#REF!</definedName>
    <definedName function="false" hidden="true" name="PEOPLE_MOBRow65ValueClassedPve" vbProcedure="false">"Manager skills"</definedName>
    <definedName function="false" hidden="true" name="PEOPLE_MOBRow66AText" vbProcedure="false">#REF!</definedName>
    <definedName function="false" hidden="true" name="PEOPLE_MOBRow66BText" vbProcedure="false">#REF!</definedName>
    <definedName function="false" hidden="true" name="PEOPLE_MOBRow66CText" vbProcedure="false">#REF!</definedName>
    <definedName function="false" hidden="true" name="PEOPLE_MOBRow66DText" vbProcedure="false">#REF!</definedName>
    <definedName function="false" hidden="true" name="PEOPLE_MOBRow66EText" vbProcedure="false">#REF!</definedName>
    <definedName function="false" hidden="true" name="PEOPLE_MOBRow66ValueClassedPve" vbProcedure="false">"Objectives setting"</definedName>
    <definedName function="false" hidden="true" name="PEOPLE_MOBRow67AText" vbProcedure="false">#REF!</definedName>
    <definedName function="false" hidden="true" name="PEOPLE_MOBRow67BText" vbProcedure="false">#REF!</definedName>
    <definedName function="false" hidden="true" name="PEOPLE_MOBRow67CText" vbProcedure="false">#REF!</definedName>
    <definedName function="false" hidden="true" name="PEOPLE_MOBRow67DText" vbProcedure="false">#REF!</definedName>
    <definedName function="false" hidden="true" name="PEOPLE_MOBRow67EText" vbProcedure="false">#REF!</definedName>
    <definedName function="false" hidden="true" name="PEOPLE_MOBRow67ValueClassedPve" vbProcedure="false">"Team work practices"</definedName>
    <definedName function="false" hidden="true" name="PEOPLE_MOBRow68AText" vbProcedure="false">#REF!</definedName>
    <definedName function="false" hidden="true" name="PEOPLE_MOBRow68BText" vbProcedure="false">#REF!</definedName>
    <definedName function="false" hidden="true" name="PEOPLE_MOBRow68CText" vbProcedure="false">#REF!</definedName>
    <definedName function="false" hidden="true" name="PEOPLE_MOBRow68DText" vbProcedure="false">#REF!</definedName>
    <definedName function="false" hidden="true" name="PEOPLE_MOBRow68EText" vbProcedure="false">#REF!</definedName>
    <definedName function="false" hidden="true" name="PEOPLE_MOBRow68ValueClassedPve" vbProcedure="false">"Industrial relations"</definedName>
    <definedName function="false" hidden="true" name="PEOPLE_MOBRow69AText" vbProcedure="false">#REF!</definedName>
    <definedName function="false" hidden="true" name="PEOPLE_MOBRow69BText" vbProcedure="false">#REF!</definedName>
    <definedName function="false" hidden="true" name="PEOPLE_MOBRow69CText" vbProcedure="false">#REF!</definedName>
    <definedName function="false" hidden="true" name="PEOPLE_MOBRow69DText" vbProcedure="false">#REF!</definedName>
    <definedName function="false" hidden="true" name="PEOPLE_MOBRow69EText" vbProcedure="false">#REF!</definedName>
    <definedName function="false" hidden="true" name="PEOPLE_MOBRow69ValueClassedPve" vbProcedure="false">"Training and learning practices"</definedName>
    <definedName function="false" hidden="true" name="PEOPLE_MOBRow71ValueClassedPve" vbProcedure="false">"Objectives setting"</definedName>
    <definedName function="false" hidden="true" name="PEOPLE_MOBRow72ValueClassedPve" vbProcedure="false">"Appraisal system maturity"</definedName>
    <definedName function="false" hidden="true" name="PEOPLE_MOBRow73ValueClassedPve" vbProcedure="false">"Feedback process (upward, etc.)"</definedName>
    <definedName function="false" hidden="true" name="PEOPLE_MOBRow74ValueClassedPve" vbProcedure="false">"Reward / Recognition policy"</definedName>
    <definedName function="false" hidden="true" name="PEOPLE_MOBRow76ValueClassedPve" vbProcedure="false">"Individual development plan"</definedName>
    <definedName function="false" hidden="true" name="PEOPLE_MOBRow77ValueClassedPve" vbProcedure="false">"Leadership Profile implementation"</definedName>
    <definedName function="false" hidden="true" name="PEOPLE_MOBRow78ValueClassedPve" vbProcedure="false">"Training and learning practices"</definedName>
    <definedName function="false" hidden="true" name="PEOPLE_MOBScenario57" vbProcedure="false">((PEOPLE_MOBEvalScenario57="E")+(PEOPLE_MOBEvalScenario57="D")*2+(PEOPLE_MOBEvalScenario57="C")*3+(PEOPLE_MOBEvalScenario57="B")*4+(PEOPLE_MOBEvalScenario57="A")*5-0.5)</definedName>
    <definedName function="false" hidden="true" name="PEOPLE_MOBScenario58" vbProcedure="false">((PEOPLE_MOBEvalScenario58="E")+(PEOPLE_MOBEvalScenario58="D")*2+(PEOPLE_MOBEvalScenario58="C")*3+(PEOPLE_MOBEvalScenario58="B")*4+(PEOPLE_MOBEvalScenario58="A")*5-0.5)</definedName>
    <definedName function="false" hidden="true" name="PEOPLE_MOBScenario59" vbProcedure="false">((PEOPLE_MOBEvalScenario59="E")+(PEOPLE_MOBEvalScenario59="D")*2+(PEOPLE_MOBEvalScenario59="C")*3+(PEOPLE_MOBEvalScenario59="B")*4+(PEOPLE_MOBEvalScenario59="A")*5-0.5)</definedName>
    <definedName function="false" hidden="true" name="PEOPLE_MOBScenario60" vbProcedure="false">((PEOPLE_MOBEvalScenario60="E")+(PEOPLE_MOBEvalScenario60="D")*2+(PEOPLE_MOBEvalScenario60="C")*3+(PEOPLE_MOBEvalScenario60="B")*4+(PEOPLE_MOBEvalScenario60="A")*5-0.5)</definedName>
    <definedName function="false" hidden="true" name="PEOPLE_MOBScenario61" vbProcedure="false">((PEOPLE_MOBEvalScenario61="E")+(PEOPLE_MOBEvalScenario61="D")*2+(PEOPLE_MOBEvalScenario61="C")*3+(PEOPLE_MOBEvalScenario61="B")*4+(PEOPLE_MOBEvalScenario61="A")*5-0.5)</definedName>
    <definedName function="false" hidden="true" name="PEOPLE_MOBScenario62" vbProcedure="false">((PEOPLE_MOBEvalScenario62="E")+(PEOPLE_MOBEvalScenario62="D")*2+(PEOPLE_MOBEvalScenario62="C")*3+(PEOPLE_MOBEvalScenario62="B")*4+(PEOPLE_MOBEvalScenario62="A")*5-0.5)</definedName>
    <definedName function="false" hidden="true" name="PEOPLE_MOBScenario64" vbProcedure="false">((PEOPLE_MOBEvalScenario64="E")+(PEOPLE_MOBEvalScenario64="D")*2+(PEOPLE_MOBEvalScenario64="C")*3+(PEOPLE_MOBEvalScenario64="B")*4+(PEOPLE_MOBEvalScenario64="A")*5-0.5)</definedName>
    <definedName function="false" hidden="true" name="PEOPLE_MOBScenario65" vbProcedure="false">((PEOPLE_MOBEvalScenario65="E")+(PEOPLE_MOBEvalScenario65="D")*2+(PEOPLE_MOBEvalScenario65="C")*3+(PEOPLE_MOBEvalScenario65="B")*4+(PEOPLE_MOBEvalScenario65="A")*5-0.5)</definedName>
    <definedName function="false" hidden="true" name="PEOPLE_MOBScenario66" vbProcedure="false">((PEOPLE_MOBEvalScenario66="E")+(PEOPLE_MOBEvalScenario66="D")*2+(PEOPLE_MOBEvalScenario66="C")*3+(PEOPLE_MOBEvalScenario66="B")*4+(PEOPLE_MOBEvalScenario66="A")*5-0.5)</definedName>
    <definedName function="false" hidden="true" name="PEOPLE_MOBScenario67" vbProcedure="false">((PEOPLE_MOBEvalScenario67="E")+(PEOPLE_MOBEvalScenario67="D")*2+(PEOPLE_MOBEvalScenario67="C")*3+(PEOPLE_MOBEvalScenario67="B")*4+(PEOPLE_MOBEvalScenario67="A")*5-0.5)</definedName>
    <definedName function="false" hidden="true" name="PEOPLE_MOBScenario68" vbProcedure="false">((PEOPLE_MOBEvalScenario68="E")+(PEOPLE_MOBEvalScenario68="D")*2+(PEOPLE_MOBEvalScenario68="C")*3+(PEOPLE_MOBEvalScenario68="B")*4+(PEOPLE_MOBEvalScenario68="A")*5-0.5)</definedName>
    <definedName function="false" hidden="true" name="PEOPLE_MOBScenario69" vbProcedure="false">((PEOPLE_MOBEvalScenario69="E")+(PEOPLE_MOBEvalScenario69="D")*2+(PEOPLE_MOBEvalScenario69="C")*3+(PEOPLE_MOBEvalScenario69="B")*4+(PEOPLE_MOBEvalScenario69="A")*5-0.5)</definedName>
    <definedName function="false" hidden="true" name="PEOPLE_MOBScenario71" vbProcedure="false">((people_mobevalscenario71="E")+(people_mobevalscenario71="D")*2+(people_mobevalscenario71="C")*3+(people_mobevalscenario71="B")*4+(people_mobevalscenario71="A")*5-0.5)</definedName>
    <definedName function="false" hidden="true" name="PEOPLE_MOBScenario72" vbProcedure="false">((people_mobevalscenario72="E")+(people_mobevalscenario72="D")*2+(people_mobevalscenario72="C")*3+(people_mobevalscenario72="B")*4+(people_mobevalscenario72="A")*5-0.5)</definedName>
    <definedName function="false" hidden="true" name="PEOPLE_MOBScenario73" vbProcedure="false">((people_mobevalscenario73="E")+(people_mobevalscenario73="D")*2+(people_mobevalscenario73="C")*3+(people_mobevalscenario73="B")*4+(people_mobevalscenario73="A")*5-0.5)</definedName>
    <definedName function="false" hidden="true" name="PEOPLE_MOBScenario74" vbProcedure="false">((people_mobevalscenario74="E")+(people_mobevalscenario74="D")*2+(people_mobevalscenario74="C")*3+(people_mobevalscenario74="B")*4+(people_mobevalscenario74="A")*5-0.5)</definedName>
    <definedName function="false" hidden="true" name="PEOPLE_MOBScenario76" vbProcedure="false">((people_mobevalscenario76="E")+(people_mobevalscenario76="D")*2+(people_mobevalscenario76="C")*3+(people_mobevalscenario76="B")*4+(people_mobevalscenario76="A")*5-0.5)</definedName>
    <definedName function="false" hidden="true" name="PEOPLE_MOBScenario77" vbProcedure="false">((people_mobevalscenario77="E")+(people_mobevalscenario77="D")*2+(people_mobevalscenario77="C")*3+(people_mobevalscenario77="B")*4+(people_mobevalscenario77="A")*5-0.5)</definedName>
    <definedName function="false" hidden="true" name="PEOPLE_MOBScenario78" vbProcedure="false">((people_mobevalscenario78="E")+(people_mobevalscenario78="D")*2+(people_mobevalscenario78="C")*3+(people_mobevalscenario78="B")*4+(people_mobevalscenario78="A")*5-0.5)</definedName>
    <definedName function="false" hidden="true" name="PEOPLE_MOBScenarioA57" vbProcedure="false">IF(AND(#REF!&gt;#REF!,#REF!&lt;=#REF!),"A","")</definedName>
    <definedName function="false" hidden="true" name="PEOPLE_MOBScenarioA58" vbProcedure="false">IF(AND(#REF!&gt;#REF!,#REF!&lt;=#REF!),"A","")</definedName>
    <definedName function="false" hidden="true" name="PEOPLE_MOBScenarioA59" vbProcedure="false">IF(AND(#REF!&gt;#REF!,#REF!&lt;=#REF!),"A","")</definedName>
    <definedName function="false" hidden="true" name="PEOPLE_MOBScenarioA60" vbProcedure="false">IF(AND(#REF!&gt;#REF!,#REF!&lt;=#REF!),"A","")</definedName>
    <definedName function="false" hidden="true" name="PEOPLE_MOBScenarioA61" vbProcedure="false">IF(AND(#REF!&gt;#REF!,#REF!&lt;=#REF!),"A","")</definedName>
    <definedName function="false" hidden="true" name="PEOPLE_MOBScenarioA62" vbProcedure="false">IF(AND(#REF!&gt;#REF!,#REF!&lt;=#REF!),"A","")</definedName>
    <definedName function="false" hidden="true" name="PEOPLE_MOBScenarioA64" vbProcedure="false">IF(AND(#REF!&gt;#REF!,#REF!&lt;=#REF!),"A","")</definedName>
    <definedName function="false" hidden="true" name="PEOPLE_MOBScenarioA65" vbProcedure="false">IF(AND(#REF!&gt;#REF!,#REF!&lt;=#REF!),"A","")</definedName>
    <definedName function="false" hidden="true" name="PEOPLE_MOBScenarioA66" vbProcedure="false">IF(AND(#REF!&gt;#REF!,#REF!&lt;=#REF!),"A","")</definedName>
    <definedName function="false" hidden="true" name="PEOPLE_MOBScenarioA67" vbProcedure="false">IF(AND(#REF!&gt;#REF!,#REF!&lt;=#REF!),"A","")</definedName>
    <definedName function="false" hidden="true" name="PEOPLE_MOBScenarioA68" vbProcedure="false">IF(AND(#REF!&gt;#REF!,#REF!&lt;=#REF!),"A","")</definedName>
    <definedName function="false" hidden="true" name="PEOPLE_MOBScenarioA69" vbProcedure="false">IF(AND(#REF!&gt;#REF!,#REF!&lt;=#REF!),"A","")</definedName>
    <definedName function="false" hidden="true" name="PEOPLE_MOBScenarioB57" vbProcedure="false">IF(AND(#REF!&gt;#REF!,#REF!&lt;=#REF!),"B","")</definedName>
    <definedName function="false" hidden="true" name="PEOPLE_MOBScenarioB58" vbProcedure="false">IF(AND(#REF!&gt;#REF!,#REF!&lt;=#REF!),"B","")</definedName>
    <definedName function="false" hidden="true" name="PEOPLE_MOBScenarioB59" vbProcedure="false">IF(AND(#REF!&gt;#REF!,#REF!&lt;=#REF!),"B","")</definedName>
    <definedName function="false" hidden="true" name="PEOPLE_MOBScenarioB60" vbProcedure="false">IF(AND(#REF!&gt;#REF!,#REF!&lt;=#REF!),"B","")</definedName>
    <definedName function="false" hidden="true" name="PEOPLE_MOBScenarioB61" vbProcedure="false">IF(AND(#REF!&gt;#REF!,#REF!&lt;=#REF!),"B","")</definedName>
    <definedName function="false" hidden="true" name="PEOPLE_MOBScenarioB62" vbProcedure="false">IF(AND(#REF!&gt;#REF!,#REF!&lt;=#REF!),"B","")</definedName>
    <definedName function="false" hidden="true" name="PEOPLE_MOBScenarioB64" vbProcedure="false">IF(AND(#REF!&gt;#REF!,#REF!&lt;=#REF!),"B","")</definedName>
    <definedName function="false" hidden="true" name="PEOPLE_MOBScenarioB65" vbProcedure="false">IF(AND(#REF!&gt;#REF!,#REF!&lt;=#REF!),"B","")</definedName>
    <definedName function="false" hidden="true" name="PEOPLE_MOBScenarioB66" vbProcedure="false">IF(AND(#REF!&gt;#REF!,#REF!&lt;=#REF!),"B","")</definedName>
    <definedName function="false" hidden="true" name="PEOPLE_MOBScenarioB67" vbProcedure="false">IF(AND(#REF!&gt;#REF!,#REF!&lt;=#REF!),"B","")</definedName>
    <definedName function="false" hidden="true" name="PEOPLE_MOBScenarioB68" vbProcedure="false">IF(AND(#REF!&gt;#REF!,#REF!&lt;=#REF!),"B","")</definedName>
    <definedName function="false" hidden="true" name="PEOPLE_MOBScenarioB69" vbProcedure="false">IF(AND(#REF!&gt;#REF!,#REF!&lt;=#REF!),"B","")</definedName>
    <definedName function="false" hidden="true" name="PEOPLE_MOBScenarioC57" vbProcedure="false">IF(AND(#REF!&gt;#REF!,#REF!&lt;=#REF!),"C","")</definedName>
    <definedName function="false" hidden="true" name="PEOPLE_MOBScenarioC58" vbProcedure="false">IF(AND(#REF!&gt;#REF!,#REF!&lt;=#REF!),"C","")</definedName>
    <definedName function="false" hidden="true" name="PEOPLE_MOBScenarioC59" vbProcedure="false">IF(AND(#REF!&gt;#REF!,#REF!&lt;=#REF!),"C","")</definedName>
    <definedName function="false" hidden="true" name="PEOPLE_MOBScenarioC60" vbProcedure="false">IF(AND(#REF!&gt;#REF!,#REF!&lt;=#REF!),"C","")</definedName>
    <definedName function="false" hidden="true" name="PEOPLE_MOBScenarioC61" vbProcedure="false">IF(AND(#REF!&gt;#REF!,#REF!&lt;=#REF!),"C","")</definedName>
    <definedName function="false" hidden="true" name="PEOPLE_MOBScenarioC62" vbProcedure="false">IF(AND(#REF!&gt;#REF!,#REF!&lt;=#REF!),"C","")</definedName>
    <definedName function="false" hidden="true" name="PEOPLE_MOBScenarioC64" vbProcedure="false">IF(AND(#REF!&gt;#REF!,#REF!&lt;=#REF!),"C","")</definedName>
    <definedName function="false" hidden="true" name="PEOPLE_MOBScenarioC65" vbProcedure="false">IF(AND(#REF!&gt;#REF!,#REF!&lt;=#REF!),"C","")</definedName>
    <definedName function="false" hidden="true" name="PEOPLE_MOBScenarioC66" vbProcedure="false">IF(AND(#REF!&gt;#REF!,#REF!&lt;=#REF!),"C","")</definedName>
    <definedName function="false" hidden="true" name="PEOPLE_MOBScenarioC67" vbProcedure="false">IF(AND(#REF!&gt;#REF!,#REF!&lt;=#REF!),"C","")</definedName>
    <definedName function="false" hidden="true" name="PEOPLE_MOBScenarioC68" vbProcedure="false">IF(AND(#REF!&gt;#REF!,#REF!&lt;=#REF!),"C","")</definedName>
    <definedName function="false" hidden="true" name="PEOPLE_MOBScenarioC69" vbProcedure="false">IF(AND(#REF!&gt;#REF!,#REF!&lt;=#REF!),"C","")</definedName>
    <definedName function="false" hidden="true" name="PEOPLE_MOBScenarioD57" vbProcedure="false">IF(AND(#REF!&gt;#REF!,#REF!&lt;=#REF!),"D","")</definedName>
    <definedName function="false" hidden="true" name="PEOPLE_MOBScenarioD58" vbProcedure="false">IF(AND(#REF!&gt;#REF!,#REF!&lt;=#REF!),"D","")</definedName>
    <definedName function="false" hidden="true" name="PEOPLE_MOBScenarioD59" vbProcedure="false">IF(AND(#REF!&gt;#REF!,#REF!&lt;=#REF!),"D","")</definedName>
    <definedName function="false" hidden="true" name="PEOPLE_MOBScenarioD60" vbProcedure="false">IF(AND(#REF!&gt;#REF!,#REF!&lt;=#REF!),"D","")</definedName>
    <definedName function="false" hidden="true" name="PEOPLE_MOBScenarioD61" vbProcedure="false">IF(AND(#REF!&gt;#REF!,#REF!&lt;=#REF!),"D","")</definedName>
    <definedName function="false" hidden="true" name="PEOPLE_MOBScenarioD62" vbProcedure="false">IF(AND(#REF!&gt;#REF!,#REF!&lt;=#REF!),"D","")</definedName>
    <definedName function="false" hidden="true" name="PEOPLE_MOBScenarioD64" vbProcedure="false">IF(AND(#REF!&gt;#REF!,#REF!&lt;=#REF!),"D","")</definedName>
    <definedName function="false" hidden="true" name="PEOPLE_MOBScenarioD65" vbProcedure="false">IF(AND(#REF!&gt;#REF!,#REF!&lt;=#REF!),"D","")</definedName>
    <definedName function="false" hidden="true" name="PEOPLE_MOBScenarioD66" vbProcedure="false">IF(AND(#REF!&gt;#REF!,#REF!&lt;=#REF!),"D","")</definedName>
    <definedName function="false" hidden="true" name="PEOPLE_MOBScenarioD67" vbProcedure="false">IF(AND(#REF!&gt;#REF!,#REF!&lt;=#REF!),"D","")</definedName>
    <definedName function="false" hidden="true" name="PEOPLE_MOBScenarioD68" vbProcedure="false">IF(AND(#REF!&gt;#REF!,#REF!&lt;=#REF!),"D","")</definedName>
    <definedName function="false" hidden="true" name="PEOPLE_MOBScenarioD69" vbProcedure="false">IF(AND(#REF!&gt;#REF!,#REF!&lt;=#REF!),"D","")</definedName>
    <definedName function="false" hidden="true" name="PEOPLE_MOBScenarioE57" vbProcedure="false">IF(AND(#REF!&gt;=#REF!,#REF!&lt;=#REF!),"E","")</definedName>
    <definedName function="false" hidden="true" name="PEOPLE_MOBScenarioE58" vbProcedure="false">IF(AND(#REF!&gt;=#REF!,#REF!&lt;=#REF!),"E","")</definedName>
    <definedName function="false" hidden="true" name="PEOPLE_MOBScenarioE59" vbProcedure="false">IF(AND(#REF!&gt;=#REF!,#REF!&lt;=#REF!),"E","")</definedName>
    <definedName function="false" hidden="true" name="PEOPLE_MOBScenarioE60" vbProcedure="false">IF(AND(#REF!&gt;=#REF!,#REF!&lt;=#REF!),"E","")</definedName>
    <definedName function="false" hidden="true" name="PEOPLE_MOBScenarioE61" vbProcedure="false">IF(AND(#REF!&gt;=#REF!,#REF!&lt;=#REF!),"E","")</definedName>
    <definedName function="false" hidden="true" name="PEOPLE_MOBScenarioE62" vbProcedure="false">IF(AND(#REF!&gt;=#REF!,#REF!&lt;=#REF!),"E","")</definedName>
    <definedName function="false" hidden="true" name="PEOPLE_MOBScenarioE64" vbProcedure="false">IF(AND(#REF!&gt;=#REF!,#REF!&lt;=#REF!),"E","")</definedName>
    <definedName function="false" hidden="true" name="PEOPLE_MOBScenarioE65" vbProcedure="false">IF(AND(#REF!&gt;=#REF!,#REF!&lt;=#REF!),"E","")</definedName>
    <definedName function="false" hidden="true" name="PEOPLE_MOBScenarioE66" vbProcedure="false">IF(AND(#REF!&gt;=#REF!,#REF!&lt;=#REF!),"E","")</definedName>
    <definedName function="false" hidden="true" name="PEOPLE_MOBScenarioE67" vbProcedure="false">IF(AND(#REF!&gt;=#REF!,#REF!&lt;=#REF!),"E","")</definedName>
    <definedName function="false" hidden="true" name="PEOPLE_MOBScenarioE68" vbProcedure="false">IF(AND(#REF!&gt;=#REF!,#REF!&lt;=#REF!),"E","")</definedName>
    <definedName function="false" hidden="true" name="PEOPLE_MOBScenarioE69" vbProcedure="false">IF(AND(#REF!&gt;=#REF!,#REF!&lt;=#REF!),"E","")</definedName>
    <definedName function="false" hidden="false" name="perigrafi_code" vbProcedure="false">#REF!</definedName>
    <definedName function="false" hidden="false" name="Pileworkfoundation" vbProcedure="false">#REF!</definedName>
    <definedName function="false" hidden="false" name="pipe" vbProcedure="false">#REF!</definedName>
    <definedName function="false" hidden="false" name="planned_maintenance" vbProcedure="false">#REF!</definedName>
    <definedName function="false" hidden="false" name="Plant_Name" vbProcedure="false">#REF!</definedName>
    <definedName function="false" hidden="true" name="PLJK" vbProcedure="false">[2]fitoutconfcentre!#ref!</definedName>
    <definedName function="false" hidden="false" name="points_Hay" vbProcedure="false">#REF!</definedName>
    <definedName function="false" hidden="false" name="Poll" vbProcedure="false">#REF!</definedName>
    <definedName function="false" hidden="false" name="PORT" vbProcedure="false">#REF!</definedName>
    <definedName function="false" hidden="false" name="POSITION" vbProcedure="false">#REF!</definedName>
    <definedName function="false" hidden="false" name="posoREF_A" vbProcedure="false">#REF!</definedName>
    <definedName function="false" hidden="false" name="posoREF_B" vbProcedure="false">#REF!</definedName>
    <definedName function="false" hidden="false" name="Post" vbProcedure="false">#REF!</definedName>
    <definedName function="false" hidden="false" name="POURFEM" vbProcedure="false">#REF!</definedName>
    <definedName function="false" hidden="false" name="POURHOM" vbProcedure="false">#REF!</definedName>
    <definedName function="false" hidden="false" name="power_generation_gas_monitor" vbProcedure="false">#REF!</definedName>
    <definedName function="false" hidden="false" name="PPE" vbProcedure="false">#REF!</definedName>
    <definedName function="false" hidden="true" name="PPP" vbProcedure="false">#N/A</definedName>
    <definedName function="false" hidden="true" name="pppp" vbProcedure="false">IF(#REF!="","",INDUSTRIAL_I_ScenarioE65&amp;INDUSTRIAL_I_ScenarioD65&amp;INDUSTRIAL_I_ScenarioC65&amp;INDUSTRIAL_I_ScenarioB65&amp;INDUSTRIAL_I_ScenarioA65)</definedName>
    <definedName function="false" hidden="false" name="PPY" vbProcedure="false">#REF!</definedName>
    <definedName function="false" hidden="false" name="PrdMixPrice_MTD_Actual" vbProcedure="false">#REF!</definedName>
    <definedName function="false" hidden="false" name="PrdMixPrice_MTD_Budget" vbProcedure="false">#REF!</definedName>
    <definedName function="false" hidden="false" name="PrdMixPrice_YTD_Actual" vbProcedure="false">#REF!</definedName>
    <definedName function="false" hidden="false" name="PrdMixPrice_YTD_Budget" vbProcedure="false">#REF!</definedName>
    <definedName function="false" hidden="false" name="PrdMixPrice_YTD_Prior_Year" vbProcedure="false">#REF!</definedName>
    <definedName function="false" hidden="false" name="PrdMixRev_MTD_Actual" vbProcedure="false">#REF!</definedName>
    <definedName function="false" hidden="false" name="PrdMixRev_MTD_Budget" vbProcedure="false">#REF!</definedName>
    <definedName function="false" hidden="false" name="PrdMixRev_YTD_Actual" vbProcedure="false">#REF!</definedName>
    <definedName function="false" hidden="false" name="PrdMixRev_YTD_Budget" vbProcedure="false">#REF!</definedName>
    <definedName function="false" hidden="false" name="PrdMixRev_YTD_Prior_Year" vbProcedure="false">#REF!</definedName>
    <definedName function="false" hidden="false" name="PrdMixVol_MTD_Actual" vbProcedure="false">#REF!</definedName>
    <definedName function="false" hidden="false" name="PrdMixVol_MTD_Budget" vbProcedure="false">#REF!</definedName>
    <definedName function="false" hidden="false" name="PrdMixVol_YTD_Actual" vbProcedure="false">#REF!</definedName>
    <definedName function="false" hidden="false" name="PrdMixVol_YTD_Budget" vbProcedure="false">#REF!</definedName>
    <definedName function="false" hidden="false" name="PrdMixVol_YTD_Prior_Year" vbProcedure="false">#REF!</definedName>
    <definedName function="false" hidden="false" name="precipitator_no_one" vbProcedure="false">#REF!</definedName>
    <definedName function="false" hidden="false" name="precipitator_no_two" vbProcedure="false">#REF!</definedName>
    <definedName function="false" hidden="false" name="PrevMonthShort" vbProcedure="false">#REF!</definedName>
    <definedName function="false" hidden="false" name="prG" vbProcedure="false">#REF!</definedName>
    <definedName function="false" hidden="false" name="Price" vbProcedure="false">#REF!</definedName>
    <definedName function="false" hidden="false" name="PRIMPOUREFF" vbProcedure="false">#REF!</definedName>
    <definedName function="false" hidden="false" name="PRIMPOURSB" vbProcedure="false">#REF!</definedName>
    <definedName function="false" hidden="false" name="Printare" vbProcedure="false">#REF!</definedName>
    <definedName function="false" hidden="false" name="print_all" vbProcedure="false">#REF!</definedName>
    <definedName function="false" hidden="false" name="print_all.." vbProcedure="false">#REF!</definedName>
    <definedName function="false" hidden="false" name="print_all1" vbProcedure="false">#REF!</definedName>
    <definedName function="false" hidden="false" name="print_all2" vbProcedure="false">#REF!</definedName>
    <definedName function="false" hidden="false" name="Print_Area_MI" vbProcedure="false">#REF!</definedName>
    <definedName function="false" hidden="false" name="print_title" vbProcedure="false">#REF!</definedName>
    <definedName function="false" hidden="false" name="Print_Titles_MI" vbProcedure="false">#REF!</definedName>
    <definedName function="false" hidden="false" name="PriorMont" vbProcedure="false">#REF!</definedName>
    <definedName function="false" hidden="false" name="PriorMonth" vbProcedure="false">#REF!</definedName>
    <definedName function="false" hidden="false" name="prjName" vbProcedure="false">#REF!</definedName>
    <definedName function="false" hidden="false" name="prjNo" vbProcedure="false">#REF!</definedName>
    <definedName function="false" hidden="false" name="PRJ_CODE" vbProcedure="false">[20]RFP002!$E$6</definedName>
    <definedName function="false" hidden="false" name="PRJ_NAME" vbProcedure="false">[20]RFP002!$E$8</definedName>
    <definedName function="false" hidden="true" name="Process" vbProcedure="false">#REF!</definedName>
    <definedName function="false" hidden="false" name="Prod_MTD_Budget" vbProcedure="false">#REF!</definedName>
    <definedName function="false" hidden="false" name="Prod_YTD_Actual" vbProcedure="false">#REF!</definedName>
    <definedName function="false" hidden="false" name="Prod_YTD_Budget" vbProcedure="false">#REF!</definedName>
    <definedName function="false" hidden="false" name="Prod_YTD_Close" vbProcedure="false">#REF!</definedName>
    <definedName function="false" hidden="false" name="Prod_YTD_OUT" vbProcedure="false">#REF!</definedName>
    <definedName function="false" hidden="false" name="Prod_YTD_Prior_Year" vbProcedure="false">#REF!</definedName>
    <definedName function="false" hidden="false" name="PROJ" vbProcedure="false">[11]LEGEND!$D$4</definedName>
    <definedName function="false" hidden="true" name="projects" vbProcedure="false">#REF!</definedName>
    <definedName function="false" hidden="false" name="PROJECT_DURATION" vbProcedure="false">#REF!</definedName>
    <definedName function="false" hidden="false" name="Prroduction" vbProcedure="false">#REF!</definedName>
    <definedName function="false" hidden="true" name="PSWMergedSavingCell_0_26" vbProcedure="false">#REF!</definedName>
    <definedName function="false" hidden="true" name="PSWMergedSavingCell_0_27" vbProcedure="false">#REF!</definedName>
    <definedName function="false" hidden="true" name="PSWMergedSavingCell_0_28" vbProcedure="false">#REF!</definedName>
    <definedName function="false" hidden="true" name="PSWMergedSavingCell_0_29" vbProcedure="false">#REF!</definedName>
    <definedName function="false" hidden="true" name="PSWMergedSavingCell_0_30" vbProcedure="false">#REF!</definedName>
    <definedName function="false" hidden="true" name="PSWMergedSavingCell_0_31" vbProcedure="false">#REF!</definedName>
    <definedName function="false" hidden="true" name="PSWMergedSavingCell_0_32" vbProcedure="false">#REF!</definedName>
    <definedName function="false" hidden="true" name="PSWMergedSavingCell_0_325" vbProcedure="false">#REF!</definedName>
    <definedName function="false" hidden="true" name="PSWMergedSavingCell_0_326" vbProcedure="false">#REF!</definedName>
    <definedName function="false" hidden="true" name="PSWMergedSavingCell_0_327" vbProcedure="false">#REF!</definedName>
    <definedName function="false" hidden="true" name="PSWMergedSavingCell_0_328" vbProcedure="false">#REF!</definedName>
    <definedName function="false" hidden="true" name="PSWMergedSavingCell_0_329" vbProcedure="false">#REF!</definedName>
    <definedName function="false" hidden="true" name="PSWMergedSavingCell_0_33" vbProcedure="false">#REF!</definedName>
    <definedName function="false" hidden="true" name="PSWMergedSavingCell_0_330" vbProcedure="false">#REF!</definedName>
    <definedName function="false" hidden="true" name="PSWMergedSavingCell_0_331" vbProcedure="false">#REF!</definedName>
    <definedName function="false" hidden="true" name="PSWMergedSavingCell_0_332" vbProcedure="false">#REF!</definedName>
    <definedName function="false" hidden="true" name="PSWMergedSavingCell_0_333" vbProcedure="false">#REF!</definedName>
    <definedName function="false" hidden="true" name="PSWMergedSavingCell_0_334" vbProcedure="false">#REF!</definedName>
    <definedName function="false" hidden="true" name="PSWMergedSavingCell_0_335" vbProcedure="false">#REF!</definedName>
    <definedName function="false" hidden="true" name="PSWMergedSavingCell_0_336" vbProcedure="false">#REF!</definedName>
    <definedName function="false" hidden="true" name="PSWMergedSavingCell_0_337" vbProcedure="false">#REF!</definedName>
    <definedName function="false" hidden="true" name="PSWMergedSavingCell_0_338" vbProcedure="false">#REF!</definedName>
    <definedName function="false" hidden="true" name="PSWMergedSavingCell_0_339" vbProcedure="false">#REF!</definedName>
    <definedName function="false" hidden="true" name="PSWMergedSavingCell_0_34" vbProcedure="false">#REF!</definedName>
    <definedName function="false" hidden="true" name="PSWMergedSavingCell_0_340" vbProcedure="false">#REF!</definedName>
    <definedName function="false" hidden="true" name="PSWMergedSavingCell_0_341" vbProcedure="false">#REF!</definedName>
    <definedName function="false" hidden="true" name="PSWMergedSavingCell_0_342" vbProcedure="false">#REF!</definedName>
    <definedName function="false" hidden="true" name="PSWMergedSavingCell_0_343" vbProcedure="false">#REF!</definedName>
    <definedName function="false" hidden="true" name="PSWMergedSavingCell_0_344" vbProcedure="false">#REF!</definedName>
    <definedName function="false" hidden="true" name="PSWMergedSavingCell_0_345" vbProcedure="false">#REF!</definedName>
    <definedName function="false" hidden="true" name="PSWMergedSavingCell_0_346" vbProcedure="false">#REF!</definedName>
    <definedName function="false" hidden="true" name="PSWMergedSavingCell_0_347" vbProcedure="false">#REF!</definedName>
    <definedName function="false" hidden="true" name="PSWMergedSavingCell_0_348" vbProcedure="false">#REF!</definedName>
    <definedName function="false" hidden="true" name="PSWMergedSavingCell_0_349" vbProcedure="false">#REF!</definedName>
    <definedName function="false" hidden="true" name="PSWMergedSavingCell_0_35" vbProcedure="false">#REF!</definedName>
    <definedName function="false" hidden="true" name="PSWMergedSavingCell_0_350" vbProcedure="false">#REF!</definedName>
    <definedName function="false" hidden="true" name="PSWMergedSavingCell_0_36" vbProcedure="false">#REF!</definedName>
    <definedName function="false" hidden="true" name="PSWMergedSavingCell_0_37" vbProcedure="false">#REF!</definedName>
    <definedName function="false" hidden="true" name="PSWMergedSavingCell_0_38" vbProcedure="false">#REF!</definedName>
    <definedName function="false" hidden="true" name="PSWMergedSavingCell_0_39" vbProcedure="false">#REF!</definedName>
    <definedName function="false" hidden="true" name="PSWMergedSavingCell_0_40" vbProcedure="false">#REF!</definedName>
    <definedName function="false" hidden="true" name="PSWMergedSavingCell_0_41" vbProcedure="false">#REF!</definedName>
    <definedName function="false" hidden="true" name="PSWMergedSavingCell_0_42" vbProcedure="false">#REF!</definedName>
    <definedName function="false" hidden="true" name="PSWMergedSavingCell_0_43" vbProcedure="false">#REF!</definedName>
    <definedName function="false" hidden="true" name="PSWMergedSavingCell_0_44" vbProcedure="false">#REF!</definedName>
    <definedName function="false" hidden="true" name="PSWMergedSavingCell_0_45" vbProcedure="false">#REF!</definedName>
    <definedName function="false" hidden="true" name="PSWMergedSavingCell_0_46" vbProcedure="false">#REF!</definedName>
    <definedName function="false" hidden="true" name="PSWMergedSavingCell_0_47" vbProcedure="false">#REF!</definedName>
    <definedName function="false" hidden="true" name="PSWMergedSavingCell_0_48" vbProcedure="false">#REF!</definedName>
    <definedName function="false" hidden="true" name="PSWMergedSavingCell_0_49" vbProcedure="false">#REF!</definedName>
    <definedName function="false" hidden="true" name="PSWMergedSavingCell_0_50" vbProcedure="false">#REF!</definedName>
    <definedName function="false" hidden="true" name="PSWMergedSavingCell_0_51" vbProcedure="false">#REF!</definedName>
    <definedName function="false" hidden="true" name="PSWMergedSavingCell_0_52" vbProcedure="false">#REF!</definedName>
    <definedName function="false" hidden="true" name="PSWMergedSavingCell_0_53" vbProcedure="false">#REF!</definedName>
    <definedName function="false" hidden="true" name="PSWMergedSavingCell_0_54" vbProcedure="false">#REF!</definedName>
    <definedName function="false" hidden="true" name="PSWMergedSavingCell_0_55" vbProcedure="false">#REF!</definedName>
    <definedName function="false" hidden="true" name="PSWMergedSavingCell_0_56" vbProcedure="false">#REF!</definedName>
    <definedName function="false" hidden="true" name="PSWMergedSavingCell_0_57" vbProcedure="false">#REF!</definedName>
    <definedName function="false" hidden="true" name="PSWMergedSavingCell_0_58" vbProcedure="false">#REF!</definedName>
    <definedName function="false" hidden="true" name="PSWMergedSavingCell_0_59" vbProcedure="false">#REF!</definedName>
    <definedName function="false" hidden="true" name="PSWMergedSavingCell_0_60" vbProcedure="false">#REF!</definedName>
    <definedName function="false" hidden="true" name="PSWMergedSavingCell_0_61" vbProcedure="false">#REF!</definedName>
    <definedName function="false" hidden="true" name="PSWMergedSavingCell_0_62" vbProcedure="false">#REF!</definedName>
    <definedName function="false" hidden="true" name="PSWMergedSavingCell_0_63" vbProcedure="false">#REF!</definedName>
    <definedName function="false" hidden="true" name="PSWMergedSavingCell_0_64" vbProcedure="false">#REF!</definedName>
    <definedName function="false" hidden="false" name="PTH" vbProcedure="false">#REF!</definedName>
    <definedName function="false" hidden="false" name="PTR" vbProcedure="false">#REF!</definedName>
    <definedName function="false" hidden="false" name="PT_MAX" vbProcedure="false">#REF!</definedName>
    <definedName function="false" hidden="false" name="PT_MIN" vbProcedure="false">#REF!</definedName>
    <definedName function="false" hidden="false" name="PurchCement" vbProcedure="false">#REF!</definedName>
    <definedName function="false" hidden="false" name="PYL" vbProcedure="false">#REF!</definedName>
    <definedName function="false" hidden="false" name="P_1" vbProcedure="false">[4]Sheet1!$J$45</definedName>
    <definedName function="false" hidden="false" name="P_10" vbProcedure="false">[4]Sheet1!$J$54</definedName>
    <definedName function="false" hidden="false" name="P_10A" vbProcedure="false">[4]cement!#ref!</definedName>
    <definedName function="false" hidden="false" name="P_11" vbProcedure="false">[4]Sheet1!$J$55</definedName>
    <definedName function="false" hidden="false" name="P_12" vbProcedure="false">[4]Sheet1!$J$56</definedName>
    <definedName function="false" hidden="false" name="P_13" vbProcedure="false">[4]Sheet1!$J$57</definedName>
    <definedName function="false" hidden="false" name="P_14" vbProcedure="false">[4]Sheet1!$J$58</definedName>
    <definedName function="false" hidden="false" name="P_15" vbProcedure="false">[4]Sheet1!$J$59</definedName>
    <definedName function="false" hidden="false" name="P_16" vbProcedure="false">[4]Sheet1!$J$60</definedName>
    <definedName function="false" hidden="false" name="P_17" vbProcedure="false">[4]Sheet1!$J$61</definedName>
    <definedName function="false" hidden="false" name="P_18" vbProcedure="false">[4]Sheet1!$J$62</definedName>
    <definedName function="false" hidden="false" name="P_19" vbProcedure="false">[4]Sheet1!$J$63</definedName>
    <definedName function="false" hidden="false" name="P_2" vbProcedure="false">[4]Sheet1!$J$46</definedName>
    <definedName function="false" hidden="false" name="P_20" vbProcedure="false">[4]Sheet1!$J$64</definedName>
    <definedName function="false" hidden="false" name="P_21" vbProcedure="false">[4]Sheet1!$J$65</definedName>
    <definedName function="false" hidden="false" name="P_21Mech_S" vbProcedure="false">#REF!</definedName>
    <definedName function="false" hidden="false" name="P_22" vbProcedure="false">#REF!</definedName>
    <definedName function="false" hidden="false" name="P_23" vbProcedure="false">#REF!</definedName>
    <definedName function="false" hidden="false" name="P_24" vbProcedure="false">#REF!</definedName>
    <definedName function="false" hidden="false" name="P_25" vbProcedure="false">#REF!</definedName>
    <definedName function="false" hidden="false" name="P_26" vbProcedure="false">#REF!</definedName>
    <definedName function="false" hidden="false" name="P_27" vbProcedure="false">#REF!</definedName>
    <definedName function="false" hidden="false" name="P_28" vbProcedure="false">#REF!</definedName>
    <definedName function="false" hidden="false" name="P_29" vbProcedure="false">#REF!</definedName>
    <definedName function="false" hidden="false" name="P_3" vbProcedure="false">[4]Sheet1!$J$47</definedName>
    <definedName function="false" hidden="false" name="P_30" vbProcedure="false">#REF!</definedName>
    <definedName function="false" hidden="false" name="P_31" vbProcedure="false">#REF!</definedName>
    <definedName function="false" hidden="false" name="P_4" vbProcedure="false">[4]Sheet1!$J$48</definedName>
    <definedName function="false" hidden="false" name="P_5" vbProcedure="false">[4]Sheet1!$J$49</definedName>
    <definedName function="false" hidden="false" name="P_6" vbProcedure="false">[4]Sheet1!$J$50</definedName>
    <definedName function="false" hidden="false" name="P_7" vbProcedure="false">[4]Sheet1!$J$51</definedName>
    <definedName function="false" hidden="false" name="P_8" vbProcedure="false">[4]Sheet1!$J$52</definedName>
    <definedName function="false" hidden="false" name="P_9" vbProcedure="false">[4]Sheet1!$J$53</definedName>
    <definedName function="false" hidden="false" name="P_A" vbProcedure="false">#REF!</definedName>
    <definedName function="false" hidden="false" name="q" vbProcedure="false">'[9]recap travel.crane'!#ref!</definedName>
    <definedName function="false" hidden="false" name="qa" vbProcedure="false">#REF!</definedName>
    <definedName function="false" hidden="false" name="QD_1" vbProcedure="false">#REF!</definedName>
    <definedName function="false" hidden="false" name="QD_10" vbProcedure="false">#REF!</definedName>
    <definedName function="false" hidden="false" name="QD_11" vbProcedure="false">#REF!</definedName>
    <definedName function="false" hidden="false" name="QD_12" vbProcedure="false">#REF!</definedName>
    <definedName function="false" hidden="false" name="QD_5" vbProcedure="false">#REF!</definedName>
    <definedName function="false" hidden="false" name="QD_6" vbProcedure="false">#REF!</definedName>
    <definedName function="false" hidden="false" name="QD_7" vbProcedure="false">#REF!</definedName>
    <definedName function="false" hidden="false" name="QD_8" vbProcedure="false">#REF!</definedName>
    <definedName function="false" hidden="false" name="QD_9" vbProcedure="false">#REF!</definedName>
    <definedName function="false" hidden="false" name="qote" vbProcedure="false">#REF!</definedName>
    <definedName function="false" hidden="true" name="qq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fonctionnement";#N/A,#N/A,FALSE,"S-T PRODUCTION";#N/A,#N/A,FALSE,"A. Frais de Personnel";#N/A,#N/A,FALSE,"IMPOTS ET TAXES";#N/A,#N/A,FALSE,"A. F.G.U";#N/A,#N/A,FALSE,"Maintenance";#N/A,#N/A,FALSE,"F.G.S";#N/A,#N/A,FALSE,"Prix Unitaire";#N/A,#N/A,FALSE,"Variation des stocks";#N/A,#N/A,FALSE,"Resultat financier";#N/A,#N/A,FALSE,"Evo. P.R. Coke 4.5";#N/A,#N/A,FALSE,"Evo. Stock Coke 4.5";#N/A,#N/A,FALSE,"Evo. P.R. Coke 6.5";#N/A,#N/A,FALSE,"Evo. Stock Coke 6.5";#N/A,#N/A,FALSE,"End.Net"}</definedName>
    <definedName function="false" hidden="false" name="Qty" vbProcedure="false">#REF!</definedName>
    <definedName function="false" hidden="false" name="Quote" vbProcedure="false">'[5]01'!$A$1:$C$65536,'[5]01'!#ref!</definedName>
    <definedName function="false" hidden="false" name="qw" vbProcedure="false">[10]AN!$H$5</definedName>
    <definedName function="false" hidden="false" name="qwe" vbProcedure="false">#REF!</definedName>
    <definedName function="false" hidden="false" name="RANGE" vbProcedure="false">#REF!</definedName>
    <definedName function="false" hidden="false" name="Ranking" vbProcedure="false">#REF!</definedName>
    <definedName function="false" hidden="false" name="RAPORTET_E_MJAFTUESHMERISE_SE_KAPITALIT" vbProcedure="false">#REF!</definedName>
    <definedName function="false" hidden="false" name="RATE" vbProcedure="false">#REF!</definedName>
    <definedName function="false" hidden="false" name="RAW_MILL_CAPITAL" vbProcedure="false">#REF!</definedName>
    <definedName function="false" hidden="false" name="raw_mill_one_reline" vbProcedure="false">#REF!</definedName>
    <definedName function="false" hidden="false" name="raw_mill_three_reline" vbProcedure="false">#REF!</definedName>
    <definedName function="false" hidden="false" name="raw_mill_two_reline" vbProcedure="false">#REF!</definedName>
    <definedName function="false" hidden="false" name="rebar" vbProcedure="false">#REF!</definedName>
    <definedName function="false" hidden="false" name="Recaparchitectural" vbProcedure="false">'[7]recap architect'!#ref!</definedName>
    <definedName function="false" hidden="false" name="Recapexternal" vbProcedure="false">'[7]recap external'!#ref!</definedName>
    <definedName function="false" hidden="false" name="Recappiles" vbProcedure="false">#REF!</definedName>
    <definedName function="false" hidden="false" name="Recapstructural" vbProcedure="false">'[7]recap struct'!#ref!</definedName>
    <definedName function="false" hidden="false" name="Recaptravellingcrane" vbProcedure="false">'[7]recap travel.crane'!#ref!</definedName>
    <definedName function="false" hidden="false" name="Recherche_BU" vbProcedure="false">#REF!</definedName>
    <definedName function="false" hidden="false" name="RECOUT" vbProcedure="false">#N/A</definedName>
    <definedName function="false" hidden="false" name="reddler_conveyor_no_one" vbProcedure="false">#REF!</definedName>
    <definedName function="false" hidden="false" name="reddler_conveyor_no_two" vbProcedure="false">#REF!</definedName>
    <definedName function="false" hidden="true" name="Region" vbProcedure="false">#REF!</definedName>
    <definedName function="false" hidden="false" name="REIMB" vbProcedure="false">#REF!</definedName>
    <definedName function="false" hidden="false" name="Reliefs" vbProcedure="false">#REF!</definedName>
    <definedName function="false" hidden="false" name="ReliefsAllow" vbProcedure="false">#REF!</definedName>
    <definedName function="false" hidden="false" name="reliefsp" vbProcedure="false">#REF!</definedName>
    <definedName function="false" hidden="false" name="Reliefss" vbProcedure="false">#REF!</definedName>
    <definedName function="false" hidden="false" name="Relieve" vbProcedure="false">#REF!</definedName>
    <definedName function="false" hidden="false" name="REMB" vbProcedure="false">#REF!</definedName>
    <definedName function="false" hidden="false" name="repaymentp" vbProcedure="false">#REF!</definedName>
    <definedName function="false" hidden="false" name="replacement_of_field_belt" vbProcedure="false">#REF!</definedName>
    <definedName function="false" hidden="false" name="requi" vbProcedure="false">[8]AN!$K$2</definedName>
    <definedName function="false" hidden="false" name="RF" vbProcedure="false">#REF!</definedName>
    <definedName function="false" hidden="false" name="RFP003A" vbProcedure="false">#REF!</definedName>
    <definedName function="false" hidden="false" name="RFP003A_BQITC1" vbProcedure="false">[21]rfp003b!#ref!</definedName>
    <definedName function="false" hidden="false" name="RFP003A_BQITC2" vbProcedure="false">[21]rfp003b!#ref!</definedName>
    <definedName function="false" hidden="false" name="RFP003A_BQITC3" vbProcedure="false">[21]rfp003b!#ref!</definedName>
    <definedName function="false" hidden="false" name="RFP003A_UAMH" vbProcedure="false">[21]rfp003b!#ref!</definedName>
    <definedName function="false" hidden="false" name="RFP003A_UR_CON_FC" vbProcedure="false">[21]rfp003b!#ref!</definedName>
    <definedName function="false" hidden="false" name="RFP003A_UR_CON_LC" vbProcedure="false">[21]rfp003b!#ref!</definedName>
    <definedName function="false" hidden="false" name="RFP003A_UR_MAT_FC" vbProcedure="false">[21]rfp003b!#ref!</definedName>
    <definedName function="false" hidden="false" name="RFP003A_UR_MAT_LC" vbProcedure="false">[21]rfp003b!#ref!</definedName>
    <definedName function="false" hidden="false" name="RFP003D" vbProcedure="false">#REF!</definedName>
    <definedName function="false" hidden="false" name="RFP003E_BQITC1" vbProcedure="false">#REF!</definedName>
    <definedName function="false" hidden="false" name="RFP003E_BQITC2" vbProcedure="false">#REF!</definedName>
    <definedName function="false" hidden="false" name="RFP003E_BQITC3" vbProcedure="false">#REF!</definedName>
    <definedName function="false" hidden="false" name="RFP003E_TOTAL" vbProcedure="false">#REF!</definedName>
    <definedName function="false" hidden="false" name="RFP003E_UAMH" vbProcedure="false">#REF!</definedName>
    <definedName function="false" hidden="false" name="RFP003E_UR_CON_FC" vbProcedure="false">#REF!</definedName>
    <definedName function="false" hidden="false" name="RFP003E_UR_CON_LC" vbProcedure="false">#REF!</definedName>
    <definedName function="false" hidden="false" name="RFP003E_UR_MAT_FC" vbProcedure="false">#REF!</definedName>
    <definedName function="false" hidden="false" name="RFP003E_UR_MAT_LC" vbProcedure="false">#REF!</definedName>
    <definedName function="false" hidden="false" name="rmcCategory" vbProcedure="false">"BUD1S"</definedName>
    <definedName function="false" hidden="false" name="RMCOptions" vbProcedure="false">"*000000000000000"</definedName>
    <definedName function="false" hidden="false" name="rmcPeriod" vbProcedure="false">9712</definedName>
    <definedName function="false" hidden="false" name="Roadworks" vbProcedure="false">[7]external!#ref!</definedName>
    <definedName function="false" hidden="false" name="RONA" vbProcedure="false">#REF!</definedName>
    <definedName function="false" hidden="false" name="Roof_Water_proofing" vbProcedure="false">'[4]#REF'!$B$441:$F$450</definedName>
    <definedName function="false" hidden="false" name="ROUND" vbProcedure="false">#REF!</definedName>
    <definedName function="false" hidden="false" name="rr" vbProcedure="false">[7]external!#ref!</definedName>
    <definedName function="false" hidden="false" name="rrr" vbProcedure="false">#REF!</definedName>
    <definedName function="false" hidden="false" name="rrrrrrrr" vbProcedure="false">#REF!</definedName>
    <definedName function="false" hidden="false" name="RULE" vbProcedure="false">#REF!</definedName>
    <definedName function="false" hidden="false" name="rules" vbProcedure="false">#REF!</definedName>
    <definedName function="false" hidden="false" name="S" vbProcedure="false">#REF!</definedName>
    <definedName function="false" hidden="false" name="SAASDADASF" vbProcedure="false">#REF!</definedName>
    <definedName function="false" hidden="false" name="SAGAMU___WORKS" vbProcedure="false">#REF!</definedName>
    <definedName function="false" hidden="false" name="SAIN" vbProcedure="false">#REF!</definedName>
    <definedName function="false" hidden="false" name="SAL" vbProcedure="false">#REF!</definedName>
    <definedName function="false" hidden="false" name="Salaries_CIP" vbProcedure="false">#REF!</definedName>
    <definedName function="false" hidden="false" name="SalaryArrears" vbProcedure="false">#REF!</definedName>
    <definedName function="false" hidden="false" name="SALE" vbProcedure="false">#REF!</definedName>
    <definedName function="false" hidden="false" name="SALES08" vbProcedure="false">#REF!</definedName>
    <definedName function="false" hidden="false" name="SALES09" vbProcedure="false">#REF!</definedName>
    <definedName function="false" hidden="false" name="SALESONE" vbProcedure="false">#REF!</definedName>
    <definedName function="false" hidden="false" name="SALESTWO" vbProcedure="false">#REF!</definedName>
    <definedName function="false" hidden="false" name="SAN" vbProcedure="false">#REF!</definedName>
    <definedName function="false" hidden="true" name="scascasd" vbProcedure="false">#REF!</definedName>
    <definedName function="false" hidden="false" name="Scenario" vbProcedure="false">#REF!</definedName>
    <definedName function="false" hidden="false" name="SCHEDULE" vbProcedure="false">#REF!</definedName>
    <definedName function="false" hidden="false" name="SC_1" vbProcedure="false">#REF!</definedName>
    <definedName function="false" hidden="false" name="SC_2" vbProcedure="false">#REF!</definedName>
    <definedName function="false" hidden="false" name="SC_3" vbProcedure="false">#REF!</definedName>
    <definedName function="false" hidden="false" name="SC_4" vbProcedure="false">#REF!</definedName>
    <definedName function="false" hidden="false" name="SC_5" vbProcedure="false">#REF!</definedName>
    <definedName function="false" hidden="true" name="SC_Advance_Pillar" vbProcedure="false">#REF!</definedName>
    <definedName function="false" hidden="true" name="SC_AK1_2003" vbProcedure="false">#REF!</definedName>
    <definedName function="false" hidden="true" name="SC_AK1_2004" vbProcedure="false">#REF!</definedName>
    <definedName function="false" hidden="true" name="SC_AK1_2005" vbProcedure="false">#REF!</definedName>
    <definedName function="false" hidden="true" name="SC_AK1_2006" vbProcedure="false">#REF!</definedName>
    <definedName function="false" hidden="true" name="SC_AK1_2007" vbProcedure="false">#REF!</definedName>
    <definedName function="false" hidden="true" name="SC_AK1_Objective" vbProcedure="false">#REF!</definedName>
    <definedName function="false" hidden="true" name="SC_AK2_2003" vbProcedure="false">#REF!</definedName>
    <definedName function="false" hidden="true" name="SC_AK2_2004" vbProcedure="false">#REF!</definedName>
    <definedName function="false" hidden="true" name="SC_AK2_2005" vbProcedure="false">#REF!</definedName>
    <definedName function="false" hidden="true" name="SC_AK2_2006" vbProcedure="false">#REF!</definedName>
    <definedName function="false" hidden="true" name="SC_AK2_2007" vbProcedure="false">#REF!</definedName>
    <definedName function="false" hidden="true" name="SC_AK2_Objective" vbProcedure="false">#REF!</definedName>
    <definedName function="false" hidden="true" name="SC_AK3_2003" vbProcedure="false">#REF!</definedName>
    <definedName function="false" hidden="true" name="SC_AK3_2004" vbProcedure="false">#REF!</definedName>
    <definedName function="false" hidden="true" name="SC_AK3_2005" vbProcedure="false">#REF!</definedName>
    <definedName function="false" hidden="true" name="SC_AK3_2006" vbProcedure="false">#REF!</definedName>
    <definedName function="false" hidden="true" name="SC_AK3_2007" vbProcedure="false">#REF!</definedName>
    <definedName function="false" hidden="true" name="SC_AK3_Objective" vbProcedure="false">#REF!</definedName>
    <definedName function="false" hidden="true" name="SC_AKP_2001" vbProcedure="false">#REF!</definedName>
    <definedName function="false" hidden="true" name="SC_BU" vbProcedure="false">#REF!</definedName>
    <definedName function="false" hidden="true" name="SC_Comments" vbProcedure="false">#REF!</definedName>
    <definedName function="false" hidden="true" name="SC_Creation_Date" vbProcedure="false">#REF!</definedName>
    <definedName function="false" hidden="true" name="SC_Division_Man_Days" vbProcedure="false">#REF!</definedName>
    <definedName function="false" hidden="true" name="SC_IEO_2003" vbProcedure="false">#REF!</definedName>
    <definedName function="false" hidden="true" name="SC_IEO_2004" vbProcedure="false">#REF!</definedName>
    <definedName function="false" hidden="true" name="SC_IEO_2005" vbProcedure="false">#REF!</definedName>
    <definedName function="false" hidden="true" name="SC_IEO_2006" vbProcedure="false">#REF!</definedName>
    <definedName function="false" hidden="true" name="SC_IEO_2007" vbProcedure="false">#REF!</definedName>
    <definedName function="false" hidden="true" name="SC_Objectives" vbProcedure="false">#REF!</definedName>
    <definedName function="false" hidden="true" name="SC_PFI_2003" vbProcedure="false">#REF!</definedName>
    <definedName function="false" hidden="true" name="SC_PFI_2004" vbProcedure="false">#REF!</definedName>
    <definedName function="false" hidden="true" name="SC_PFI_2005" vbProcedure="false">#REF!</definedName>
    <definedName function="false" hidden="true" name="SC_PFI_2006" vbProcedure="false">#REF!</definedName>
    <definedName function="false" hidden="true" name="SC_PFI_2007" vbProcedure="false">#REF!</definedName>
    <definedName function="false" hidden="true" name="SC_PK1_2003" vbProcedure="false">#REF!</definedName>
    <definedName function="false" hidden="true" name="SC_PK1_2004" vbProcedure="false">#REF!</definedName>
    <definedName function="false" hidden="true" name="SC_PK1_2005" vbProcedure="false">#REF!</definedName>
    <definedName function="false" hidden="true" name="SC_PK1_2006" vbProcedure="false">#REF!</definedName>
    <definedName function="false" hidden="true" name="SC_PK1_2007" vbProcedure="false">#REF!</definedName>
    <definedName function="false" hidden="true" name="SC_PK1_Objective" vbProcedure="false">#REF!</definedName>
    <definedName function="false" hidden="true" name="SC_PK2_2003" vbProcedure="false">#REF!</definedName>
    <definedName function="false" hidden="true" name="SC_PK2_2004" vbProcedure="false">#REF!</definedName>
    <definedName function="false" hidden="true" name="SC_PK2_2005" vbProcedure="false">#REF!</definedName>
    <definedName function="false" hidden="true" name="SC_PK2_2006" vbProcedure="false">#REF!</definedName>
    <definedName function="false" hidden="true" name="SC_PK2_2007" vbProcedure="false">#REF!</definedName>
    <definedName function="false" hidden="true" name="SC_PK2_Objective" vbProcedure="false">#REF!</definedName>
    <definedName function="false" hidden="true" name="SC_PK3_2003" vbProcedure="false">#REF!</definedName>
    <definedName function="false" hidden="true" name="SC_PK3_2004" vbProcedure="false">#REF!</definedName>
    <definedName function="false" hidden="true" name="SC_PK3_2005" vbProcedure="false">#REF!</definedName>
    <definedName function="false" hidden="true" name="SC_PK3_2006" vbProcedure="false">#REF!</definedName>
    <definedName function="false" hidden="true" name="SC_PK3_2007" vbProcedure="false">#REF!</definedName>
    <definedName function="false" hidden="true" name="SC_PK3_Objective" vbProcedure="false">#REF!</definedName>
    <definedName function="false" hidden="true" name="SC_PKP_2001" vbProcedure="false">#REF!</definedName>
    <definedName function="false" hidden="true" name="SC_Progress_Contract" vbProcedure="false">#REF!</definedName>
    <definedName function="false" hidden="true" name="SC_Region_Man_Days" vbProcedure="false">#REF!</definedName>
    <definedName function="false" hidden="true" name="SC_Relevant_Indicator_1" vbProcedure="false">#REF!</definedName>
    <definedName function="false" hidden="true" name="SC_Relevant_Indicator_2" vbProcedure="false">#REF!</definedName>
    <definedName function="false" hidden="true" name="SC_Relevant_Indicator_3" vbProcedure="false">#REF!</definedName>
    <definedName function="false" hidden="true" name="SC_Responsible" vbProcedure="false">#REF!</definedName>
    <definedName function="false" hidden="true" name="SC_Status" vbProcedure="false">#REF!</definedName>
    <definedName function="false" hidden="true" name="SC_Support_Description" vbProcedure="false">#REF!</definedName>
    <definedName function="false" hidden="true" name="SC_TC_Man_Days" vbProcedure="false">#REF!</definedName>
    <definedName function="false" hidden="true" name="SC_Updated_Date" vbProcedure="false">#REF!</definedName>
    <definedName function="false" hidden="true" name="SD" vbProcedure="false">[2]fitoutconfcentre!#ref!</definedName>
    <definedName function="false" hidden="true" name="SDD" vbProcedure="false">[2]fitoutconfcentre!#ref!</definedName>
    <definedName function="false" hidden="true" name="sddfhfgj" vbProcedure="false">IF(#REF!="","",INDUSTRIAL_I_ScenarioE76&amp;INDUSTRIAL_I_ScenarioD76&amp;INDUSTRIAL_I_ScenarioC76&amp;INDUSTRIAL_I_ScenarioB76&amp;INDUSTRIAL_I_ScenarioA76)</definedName>
    <definedName function="false" hidden="false" name="SDDSD" vbProcedure="false">#REF!</definedName>
    <definedName function="false" hidden="true" name="sdfg" vbProcedure="false">#REF!</definedName>
    <definedName function="false" hidden="false" name="SDFGFGGGGGGGGG" vbProcedure="false">#REF!</definedName>
    <definedName function="false" hidden="true" name="sdfgsg" vbProcedure="false">#REF!</definedName>
    <definedName function="false" hidden="false" name="SDR_1" vbProcedure="false">#REF!</definedName>
    <definedName function="false" hidden="false" name="SDR_3" vbProcedure="false">#REF!</definedName>
    <definedName function="false" hidden="false" name="SDR_4" vbProcedure="false">#REF!</definedName>
    <definedName function="false" hidden="true" name="sdsd" vbProcedure="false">{#N/A,#N/A,FALSE,"COMPTE DE RESULTAT";#N/A,#N/A,FALSE,"EFFETS BUD-Reel";#N/A,#N/A,FALSE,"EFFETS RP1-Reel";#N/A,#N/A,FALSE,"Performances";#N/A,#N/A,FALSE,"Tableau des ventes";#N/A,#N/A,FALSE,"Synthese F.V.";#N/A,#N/A,FALSE,"FRAIS VARIABLES";#N/A,#N/A,FALSE,"Frais de fonctionnement";#N/A,#N/A,FALSE,"Resultat financier";#N/A,#N/A,FALSE,"Prix Unitaire";#N/A,#N/A,FALSE,"Variation des stocks";#N/A,#N/A,FALSE,"Evo. P.R. Coke 4.5";#N/A,#N/A,FALSE,"Evo. Stock Coke 4.5";#N/A,#N/A,FALSE,"Synthese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Carriére"}</definedName>
    <definedName function="false" hidden="false" name="SDS_1" vbProcedure="false">#REF!</definedName>
    <definedName function="false" hidden="false" name="SDS_2" vbProcedure="false">#REF!</definedName>
    <definedName function="false" hidden="true" name="se" vbProcedure="false">[2]fitoutconfcentre!#ref!</definedName>
    <definedName function="false" hidden="true" name="sea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false" name="sectionNames" vbProcedure="false">#REF!</definedName>
    <definedName function="false" hidden="false" name="Securities_CIP" vbProcedure="false">#REF!</definedName>
    <definedName function="false" hidden="false" name="SEITEC" vbProcedure="false">#REF!</definedName>
    <definedName function="false" hidden="false" name="sek" vbProcedure="false">#REF!</definedName>
    <definedName function="false" hidden="false" name="SerialNumber" vbProcedure="false">#REF!</definedName>
    <definedName function="false" hidden="false" name="SET" vbProcedure="false">#REF!</definedName>
    <definedName function="false" hidden="false" name="Sewage" vbProcedure="false">[7]external!#ref!</definedName>
    <definedName function="false" hidden="false" name="SE_1" vbProcedure="false">#REF!</definedName>
    <definedName function="false" hidden="false" name="SE_10" vbProcedure="false">#REF!</definedName>
    <definedName function="false" hidden="false" name="SE_11" vbProcedure="false">#REF!</definedName>
    <definedName function="false" hidden="false" name="SE_12" vbProcedure="false">#REF!</definedName>
    <definedName function="false" hidden="false" name="SE_4" vbProcedure="false">#REF!</definedName>
    <definedName function="false" hidden="false" name="SE_8" vbProcedure="false">#REF!</definedName>
    <definedName function="false" hidden="false" name="SE_9" vbProcedure="false">#REF!</definedName>
    <definedName function="false" hidden="false" name="sfr" vbProcedure="false">#REF!</definedName>
    <definedName function="false" hidden="false" name="SFSAF" vbProcedure="false">[10]AN!$H$6</definedName>
    <definedName function="false" hidden="false" name="SHEET3" vbProcedure="false">#REF!</definedName>
    <definedName function="false" hidden="true" name="Site" vbProcedure="false">#REF!</definedName>
    <definedName function="false" hidden="false" name="Sitetopographic" vbProcedure="false">[7]external!#ref!</definedName>
    <definedName function="false" hidden="true" name="sjskhsdiils" vbProcedure="false">((people_mobevalscenario76="E")+(people_mobevalscenario76="D")*2+(people_mobevalscenario76="C")*3+(people_mobevalscenario76="B")*4+(people_mobevalscenario76="A")*5-0.5)</definedName>
    <definedName function="false" hidden="false" name="slipp" vbProcedure="false">#REF!</definedName>
    <definedName function="false" hidden="false" name="SL_1" vbProcedure="false">#REF!</definedName>
    <definedName function="false" hidden="false" name="SL_10" vbProcedure="false">#REF!</definedName>
    <definedName function="false" hidden="false" name="SL_11" vbProcedure="false">#REF!</definedName>
    <definedName function="false" hidden="false" name="SL_12" vbProcedure="false">#REF!</definedName>
    <definedName function="false" hidden="false" name="SL_13" vbProcedure="false">#REF!</definedName>
    <definedName function="false" hidden="false" name="SL_14" vbProcedure="false">#REF!</definedName>
    <definedName function="false" hidden="false" name="SL_15" vbProcedure="false">#REF!</definedName>
    <definedName function="false" hidden="false" name="SL_16" vbProcedure="false">#REF!</definedName>
    <definedName function="false" hidden="false" name="SL_4" vbProcedure="false">#REF!</definedName>
    <definedName function="false" hidden="false" name="SL_5" vbProcedure="false">#REF!</definedName>
    <definedName function="false" hidden="false" name="SL_6" vbProcedure="false">#REF!</definedName>
    <definedName function="false" hidden="false" name="SL_7" vbProcedure="false">#REF!</definedName>
    <definedName function="false" hidden="false" name="SL_8" vbProcedure="false">#REF!</definedName>
    <definedName function="false" hidden="false" name="SL_9" vbProcedure="false">#REF!</definedName>
    <definedName function="false" hidden="false" name="SMG_1" vbProcedure="false">#REF!</definedName>
    <definedName function="false" hidden="false" name="SMG_3" vbProcedure="false">#REF!</definedName>
    <definedName function="false" hidden="false" name="SocilaSecurities" vbProcedure="false">#REF!</definedName>
    <definedName function="false" hidden="false" name="Software" vbProcedure="false">#REF!</definedName>
    <definedName function="false" hidden="false" name="sor" vbProcedure="false">#REF!</definedName>
    <definedName function="false" hidden="false" name="sort" vbProcedure="false">#REF!</definedName>
    <definedName function="false" hidden="false" name="SortRange" vbProcedure="false">#REF!</definedName>
    <definedName function="false" hidden="false" name="Special" vbProcedure="false">#REF!</definedName>
    <definedName function="false" hidden="false" name="Specializedtrainingschool" vbProcedure="false">'[7] structural'!#ref!</definedName>
    <definedName function="false" hidden="false" name="specialp" vbProcedure="false">#REF!</definedName>
    <definedName function="false" hidden="false" name="SPY" vbProcedure="false">#REF!</definedName>
    <definedName function="false" hidden="false" name="SRC" vbProcedure="false">#REF!</definedName>
    <definedName function="false" hidden="false" name="ss" vbProcedure="false">#REF!</definedName>
    <definedName function="false" hidden="false" name="sss" vbProcedure="false">#REF!</definedName>
    <definedName function="false" hidden="true" name="sssss" vbProcedure="false">#N/A</definedName>
    <definedName function="false" hidden="true" name="ssssss" vbProcedure="false">#REF!</definedName>
    <definedName function="false" hidden="false" name="ssssssssss" vbProcedure="false">#REF!</definedName>
    <definedName function="false" hidden="false" name="StaffStrength" vbProcedure="false">#REF!</definedName>
    <definedName function="false" hidden="false" name="Stella_Eze" vbProcedure="false">#REF!</definedName>
    <definedName function="false" hidden="false" name="STH" vbProcedure="false">#REF!</definedName>
    <definedName function="false" hidden="false" name="STOK" vbProcedure="false">#REF!</definedName>
    <definedName function="false" hidden="false" name="stop" vbProcedure="false">#REF!</definedName>
    <definedName function="false" hidden="false" name="Stormwaternetworks" vbProcedure="false">[7]external!#ref!</definedName>
    <definedName function="false" hidden="false" name="str" vbProcedure="false">#REF!</definedName>
    <definedName function="false" hidden="true" name="STRATEGYActual56" vbProcedure="false">((strategyevalactual56="E")+(strategyevalactual56="D")*2+(strategyevalactual56="C")*3+(strategyevalactual56="B")*4+(strategyevalactual56="A")*5-0.5)</definedName>
    <definedName function="false" hidden="true" name="STRATEGYActual57" vbProcedure="false">((strategyevalactual57="E")+(strategyevalactual57="D")*2+(strategyevalactual57="C")*3+(strategyevalactual57="B")*4+(strategyevalactual57="A")*5-0.5)</definedName>
    <definedName function="false" hidden="true" name="STRATEGYActual58" vbProcedure="false">((strategyevalactual58="E")+(strategyevalactual58="D")*2+(strategyevalactual58="C")*3+(strategyevalactual58="B")*4+(strategyevalactual58="A")*5-0.5)</definedName>
    <definedName function="false" hidden="true" name="STRATEGYActual59" vbProcedure="false">((strategyevalactual59="E")+(strategyevalactual59="D")*2+(strategyevalactual59="C")*3+(strategyevalactual59="B")*4+(strategyevalactual59="A")*5-0.5)</definedName>
    <definedName function="false" hidden="true" name="STRATEGYActual61" vbProcedure="false">((strategyevalactual61="E")+(strategyevalactual61="D")*2+(strategyevalactual61="C")*3+(strategyevalactual61="B")*4+(strategyevalactual61="A")*5-0.5)</definedName>
    <definedName function="false" hidden="true" name="STRATEGYActual62" vbProcedure="false">((strategyevalactual62="E")+(strategyevalactual62="D")*2+(strategyevalactual62="C")*3+(strategyevalactual62="B")*4+(strategyevalactual62="A")*5-0.5)</definedName>
    <definedName function="false" hidden="true" name="STRATEGYActual64" vbProcedure="false">((strategyevalactual64="E")+(strategyevalactual64="D")*2+(strategyevalactual64="C")*3+(strategyevalactual64="B")*4+(strategyevalactual64="A")*5-0.5)</definedName>
    <definedName function="false" hidden="true" name="STRATEGYActual65" vbProcedure="false">((strategyevalactual65="E")+(strategyevalactual65="D")*2+(strategyevalactual65="C")*3+(strategyevalactual65="B")*4+(strategyevalactual65="A")*5-0.5)</definedName>
    <definedName function="false" hidden="true" name="STRATEGYActual67" vbProcedure="false">((strategyevalactual67="E")+(strategyevalactual67="D")*2+(strategyevalactual67="C")*3+(strategyevalactual67="B")*4+(strategyevalactual67="A")*5-0.5)</definedName>
    <definedName function="false" hidden="true" name="STRATEGYActual68" vbProcedure="false">((strategyevalactual68="E")+(strategyevalactual68="D")*2+(strategyevalactual68="C")*3+(strategyevalactual68="B")*4+(strategyevalactual68="A")*5-0.5)</definedName>
    <definedName function="false" hidden="true" name="STRATEGYActual70" vbProcedure="false">((strategyevalactual70="E")+(strategyevalactual70="D")*2+(strategyevalactual70="C")*3+(strategyevalactual70="B")*4+(strategyevalactual70="A")*5-0.5)</definedName>
    <definedName function="false" hidden="true" name="STRATEGYActual71" vbProcedure="false">((strategyevalactual71="E")+(strategyevalactual71="D")*2+(strategyevalactual71="C")*3+(strategyevalactual71="B")*4+(strategyevalactual71="A")*5-0.5)</definedName>
    <definedName function="false" hidden="true" name="STRATEGYRow56ValueClassedPve" vbProcedure="false">"Competitors market shares &amp; profiles"</definedName>
    <definedName function="false" hidden="true" name="STRATEGYRow57ValueClassedPve" vbProcedure="false">"Import risk-Margin"</definedName>
    <definedName function="false" hidden="true" name="STRATEGYRow58ValueClassedPve" vbProcedure="false">"Import risk-Port"</definedName>
    <definedName function="false" hidden="true" name="STRATEGYRow59ValueClassedPve" vbProcedure="false">"Cementitious Risk"</definedName>
    <definedName function="false" hidden="true" name="STRATEGYRow70ValueClassedNve" vbProcedure="false">"Strict Working capital (% Sales)"</definedName>
    <definedName function="false" hidden="true" name="STRATEGYRow71ValueClassedNve" vbProcedure="false">"Overdue ratio (Overdue/receivables)"</definedName>
    <definedName function="false" hidden="true" name="STRATEGYScenario56" vbProcedure="false">((strategyevalscenario56="E")+(strategyevalscenario56="D")*2+(strategyevalscenario56="C")*3+(strategyevalscenario56="B")*4+(strategyevalscenario56="A")*5-0.5)</definedName>
    <definedName function="false" hidden="true" name="STRATEGYScenario57" vbProcedure="false">((strategyevalscenario57="E")+(strategyevalscenario57="D")*2+(strategyevalscenario57="C")*3+(strategyevalscenario57="B")*4+(strategyevalscenario57="A")*5-0.5)</definedName>
    <definedName function="false" hidden="true" name="STRATEGYScenario58" vbProcedure="false">((strategyevalscenario58="E")+(strategyevalscenario58="D")*2+(strategyevalscenario58="C")*3+(strategyevalscenario58="B")*4+(strategyevalscenario58="A")*5-0.5)</definedName>
    <definedName function="false" hidden="true" name="STRATEGYScenario59" vbProcedure="false">((strategyevalscenario59="E")+(strategyevalscenario59="D")*2+(strategyevalscenario59="C")*3+(strategyevalscenario59="B")*4+(strategyevalscenario59="A")*5-0.5)</definedName>
    <definedName function="false" hidden="true" name="STRATEGYScenario61" vbProcedure="false">((strategyevalscenario61="E")+(strategyevalscenario61="D")*2+(strategyevalscenario61="C")*3+(strategyevalscenario61="B")*4+(strategyevalscenario61="A")*5-0.5)</definedName>
    <definedName function="false" hidden="true" name="STRATEGYScenario62" vbProcedure="false">((strategyevalscenario62="E")+(strategyevalscenario62="D")*2+(strategyevalscenario62="C")*3+(strategyevalscenario62="B")*4+(strategyevalscenario62="A")*5-0.5)</definedName>
    <definedName function="false" hidden="true" name="STRATEGYScenario64" vbProcedure="false">((strategyevalscenario64="E")+(strategyevalscenario64="D")*2+(strategyevalscenario64="C")*3+(strategyevalscenario64="B")*4+(strategyevalscenario64="A")*5-0.5)</definedName>
    <definedName function="false" hidden="true" name="STRATEGYScenario65" vbProcedure="false">((strategyevalscenario65="E")+(strategyevalscenario65="D")*2+(strategyevalscenario65="C")*3+(strategyevalscenario65="B")*4+(strategyevalscenario65="A")*5-0.5)</definedName>
    <definedName function="false" hidden="true" name="STRATEGYScenario67" vbProcedure="false">((strategyevalscenario67="E")+(strategyevalscenario67="D")*2+(strategyevalscenario67="C")*3+(strategyevalscenario67="B")*4+(strategyevalscenario67="A")*5-0.5)</definedName>
    <definedName function="false" hidden="true" name="STRATEGYScenario68" vbProcedure="false">((strategyevalscenario68="E")+(strategyevalscenario68="D")*2+(strategyevalscenario68="C")*3+(strategyevalscenario68="B")*4+(strategyevalscenario68="A")*5-0.5)</definedName>
    <definedName function="false" hidden="true" name="STRATEGYScenario70" vbProcedure="false">((strategyevalscenario70="E")+(strategyevalscenario70="D")*2+(strategyevalscenario70="C")*3+(strategyevalscenario70="B")*4+(strategyevalscenario70="A")*5-0.5)</definedName>
    <definedName function="false" hidden="true" name="STRATEGYScenario71" vbProcedure="false">((strategyevalscenario71="E")+(strategyevalscenario71="D")*2+(strategyevalscenario71="C")*3+(strategyevalscenario71="B")*4+(strategyevalscenario71="A")*5-0.5)</definedName>
    <definedName function="false" hidden="false" name="STRUCTURE" vbProcedure="false">#REF!</definedName>
    <definedName function="false" hidden="false" name="structure1" vbProcedure="false">#REF!</definedName>
    <definedName function="false" hidden="false" name="ST_1" vbProcedure="false">#REF!</definedName>
    <definedName function="false" hidden="false" name="ST_3" vbProcedure="false">#REF!</definedName>
    <definedName function="false" hidden="false" name="ST_4" vbProcedure="false">#REF!</definedName>
    <definedName function="false" hidden="false" name="ST_6" vbProcedure="false">#REF!</definedName>
    <definedName function="false" hidden="false" name="Summary" vbProcedure="false">'[22]summary sheet'!#ref!</definedName>
    <definedName function="false" hidden="false" name="SUMMARY1" vbProcedure="false">#REF!</definedName>
    <definedName function="false" hidden="false" name="SUMMARY2" vbProcedure="false">#REF!</definedName>
    <definedName function="false" hidden="false" name="Sundriesarchitectural" vbProcedure="false">[7]architectural!#ref!</definedName>
    <definedName function="false" hidden="false" name="Sundriesexternal" vbProcedure="false">[7]external!#ref!</definedName>
    <definedName function="false" hidden="false" name="SundriesLift" vbProcedure="false">[7]lift!#ref!</definedName>
    <definedName function="false" hidden="false" name="Sundriespiles" vbProcedure="false">#REF!</definedName>
    <definedName function="false" hidden="false" name="Sundriesstructural" vbProcedure="false">'[7] structural'!#ref!</definedName>
    <definedName function="false" hidden="false" name="Sundriestravellingcrane" vbProcedure="false">[7]travel.cranes!#ref!</definedName>
    <definedName function="false" hidden="false" name="SupplierCr" vbProcedure="false">#REF!</definedName>
    <definedName function="false" hidden="false" name="SupplierDr" vbProcedure="false">#REF!</definedName>
    <definedName function="false" hidden="false" name="Surname" vbProcedure="false">#REF!</definedName>
    <definedName function="false" hidden="false" name="Surname1" vbProcedure="false">#REF!</definedName>
    <definedName function="false" hidden="true" name="SUST_DEV___OTHERActual56" vbProcedure="false">((#REF!="E")+(#REF!="D")*2+(#REF!="C")*3+(#REF!="B")*4+(#REF!="A")*5-0.5)</definedName>
    <definedName function="false" hidden="true" name="SUST_DEV___OTHERActual59" vbProcedure="false">((SUST_DEV___OTHEREvalActual59="E")+(SUST_DEV___OTHEREvalActual59="D")*2+(SUST_DEV___OTHEREvalActual59="C")*3+(SUST_DEV___OTHEREvalActual59="B")*4+(SUST_DEV___OTHEREvalActual59="A")*5-0.5)</definedName>
    <definedName function="false" hidden="true" name="SUST_DEV___OTHEREvalActual59" vbProcedure="false">IF(#REF!="","",SUST_DEV___OTHERActualE59&amp;SUST_DEV___OTHERActualD59&amp;SUST_DEV___OTHERActualC59&amp;SUST_DEV___OTHERActualB59&amp;SUST_DEV___OTHERActualA59)</definedName>
    <definedName function="false" hidden="true" name="SUST_DEV___OTHERActual60" vbProcedure="false">((SUST_DEV___OTHEREvalActual60="E")+(SUST_DEV___OTHEREvalActual60="D")*2+(SUST_DEV___OTHEREvalActual60="C")*3+(SUST_DEV___OTHEREvalActual60="B")*4+(SUST_DEV___OTHEREvalActual60="A")*5-0.5)</definedName>
    <definedName function="false" hidden="true" name="SUST_DEV___OTHEREvalActual60" vbProcedure="false">IF(#REF!="","",SUST_DEV___OTHERActualE60&amp;SUST_DEV___OTHERActualD60&amp;SUST_DEV___OTHERActualC60&amp;SUST_DEV___OTHERActualB60&amp;SUST_DEV___OTHERActualA60)</definedName>
    <definedName function="false" hidden="true" name="SUST_DEV___OTHERActual61" vbProcedure="false">((SUST_DEV___OTHEREvalActual61="E")+(SUST_DEV___OTHEREvalActual61="D")*2+(SUST_DEV___OTHEREvalActual61="C")*3+(SUST_DEV___OTHEREvalActual61="B")*4+(SUST_DEV___OTHEREvalActual61="A")*5-0.5)</definedName>
    <definedName function="false" hidden="true" name="SUST_DEV___OTHEREvalActual61" vbProcedure="false">IF(#REF!="","",SUST_DEV___OTHERActualE61&amp;SUST_DEV___OTHERActualD61&amp;SUST_DEV___OTHERActualC61&amp;SUST_DEV___OTHERActualB61&amp;SUST_DEV___OTHERActualA61)</definedName>
    <definedName function="false" hidden="true" name="SUST_DEV___OTHERActualA59" vbProcedure="false">IF(AND(#REF!&gt;#REF!,#REF!&lt;=#REF!),"A","")</definedName>
    <definedName function="false" hidden="true" name="SUST_DEV___OTHERActualA60" vbProcedure="false">IF(AND(#REF!&gt;#REF!,#REF!&lt;=#REF!),"A","")</definedName>
    <definedName function="false" hidden="true" name="SUST_DEV___OTHERActualA61" vbProcedure="false">IF(AND(#REF!&gt;#REF!,#REF!&lt;=#REF!),"A","")</definedName>
    <definedName function="false" hidden="true" name="SUST_DEV___OTHERActualB59" vbProcedure="false">IF(AND(#REF!&gt;#REF!,#REF!&lt;=#REF!),"B","")</definedName>
    <definedName function="false" hidden="true" name="SUST_DEV___OTHERActualB60" vbProcedure="false">IF(AND(#REF!&gt;#REF!,#REF!&lt;=#REF!),"B","")</definedName>
    <definedName function="false" hidden="true" name="SUST_DEV___OTHERActualB61" vbProcedure="false">IF(AND(#REF!&gt;#REF!,#REF!&lt;=#REF!),"B","")</definedName>
    <definedName function="false" hidden="true" name="SUST_DEV___OTHERActualC59" vbProcedure="false">IF(AND(#REF!&gt;#REF!,#REF!&lt;=#REF!),"C","")</definedName>
    <definedName function="false" hidden="true" name="SUST_DEV___OTHERActualC60" vbProcedure="false">IF(AND(#REF!&gt;#REF!,#REF!&lt;=#REF!),"C","")</definedName>
    <definedName function="false" hidden="true" name="SUST_DEV___OTHERActualC61" vbProcedure="false">IF(AND(#REF!&gt;#REF!,#REF!&lt;=#REF!),"C","")</definedName>
    <definedName function="false" hidden="true" name="SUST_DEV___OTHERActualD59" vbProcedure="false">IF(AND(#REF!&gt;#REF!,#REF!&lt;=#REF!),"D","")</definedName>
    <definedName function="false" hidden="true" name="SUST_DEV___OTHERActualD60" vbProcedure="false">IF(AND(#REF!&gt;#REF!,#REF!&lt;=#REF!),"D","")</definedName>
    <definedName function="false" hidden="true" name="SUST_DEV___OTHERActualD61" vbProcedure="false">IF(AND(#REF!&gt;#REF!,#REF!&lt;=#REF!),"D","")</definedName>
    <definedName function="false" hidden="true" name="SUST_DEV___OTHERActualE59" vbProcedure="false">IF(AND(#REF!&gt;=#REF!,#REF!&lt;=#REF!),"E","")</definedName>
    <definedName function="false" hidden="true" name="SUST_DEV___OTHERActualE60" vbProcedure="false">IF(AND(#REF!&gt;=#REF!,#REF!&lt;=#REF!),"E","")</definedName>
    <definedName function="false" hidden="true" name="SUST_DEV___OTHERActualE61" vbProcedure="false">IF(AND(#REF!&gt;=#REF!,#REF!&lt;=#REF!),"E","")</definedName>
    <definedName function="false" hidden="true" name="SUST_DEV___OTHEREvalScenario59" vbProcedure="false">IF(#REF!="","",SUST_DEV___OTHERScenarioE59&amp;SUST_DEV___OTHERScenarioD59&amp;SUST_DEV___OTHERScenarioC59&amp;SUST_DEV___OTHERScenarioB59&amp;SUST_DEV___OTHERScenarioA59)</definedName>
    <definedName function="false" hidden="true" name="SUST_DEV___OTHEREvalScenario60" vbProcedure="false">IF(#REF!="","",SUST_DEV___OTHERScenarioE60&amp;SUST_DEV___OTHERScenarioD60&amp;SUST_DEV___OTHERScenarioC60&amp;SUST_DEV___OTHERScenarioB60&amp;SUST_DEV___OTHERScenarioA60)</definedName>
    <definedName function="false" hidden="true" name="SUST_DEV___OTHEREvalScenario61" vbProcedure="false">IF(#REF!="","",SUST_DEV___OTHERScenarioE61&amp;SUST_DEV___OTHERScenarioD61&amp;SUST_DEV___OTHERScenarioC61&amp;SUST_DEV___OTHERScenarioB61&amp;SUST_DEV___OTHERScenarioA61)</definedName>
    <definedName function="false" hidden="true" name="SUST_DEV___OTHERRow56LetterClassedNve" vbProcedure="false">"Stakeholders relationships maturity indicator (plant level)"</definedName>
    <definedName function="false" hidden="true" name="SUST_DEV___OTHERRow59AText" vbProcedure="false">#REF!</definedName>
    <definedName function="false" hidden="true" name="SUST_DEV___OTHERRow59BText" vbProcedure="false">#REF!</definedName>
    <definedName function="false" hidden="true" name="SUST_DEV___OTHERRow59CText" vbProcedure="false">#REF!</definedName>
    <definedName function="false" hidden="true" name="SUST_DEV___OTHERRow59DText" vbProcedure="false">#REF!</definedName>
    <definedName function="false" hidden="true" name="SUST_DEV___OTHERRow59EText" vbProcedure="false">#REF!</definedName>
    <definedName function="false" hidden="true" name="SUST_DEV___OTHERRow59ValueClassedPve" vbProcedure="false">"% of alternative  fuels"</definedName>
    <definedName function="false" hidden="true" name="SUST_DEV___OTHERRow60AText" vbProcedure="false">#REF!</definedName>
    <definedName function="false" hidden="true" name="SUST_DEV___OTHERRow60BText" vbProcedure="false">#REF!</definedName>
    <definedName function="false" hidden="true" name="SUST_DEV___OTHERRow60CText" vbProcedure="false">#REF!</definedName>
    <definedName function="false" hidden="true" name="SUST_DEV___OTHERRow60DText" vbProcedure="false">#REF!</definedName>
    <definedName function="false" hidden="true" name="SUST_DEV___OTHERRow60EText" vbProcedure="false">#REF!</definedName>
    <definedName function="false" hidden="true" name="SUST_DEV___OTHERRow60ValueClassedPve" vbProcedure="false">"Alternative Fuels gross savings/t KK"</definedName>
    <definedName function="false" hidden="true" name="SUST_DEV___OTHERRow61AText" vbProcedure="false">#REF!</definedName>
    <definedName function="false" hidden="true" name="SUST_DEV___OTHERRow61BText" vbProcedure="false">#REF!</definedName>
    <definedName function="false" hidden="true" name="SUST_DEV___OTHERRow61CText" vbProcedure="false">#REF!</definedName>
    <definedName function="false" hidden="true" name="SUST_DEV___OTHERRow61DText" vbProcedure="false">#REF!</definedName>
    <definedName function="false" hidden="true" name="SUST_DEV___OTHERRow61EText" vbProcedure="false">#REF!</definedName>
    <definedName function="false" hidden="true" name="SUST_DEV___OTHERRow61ValueClassedPve" vbProcedure="false">"Alternative Raw Materials gross savings/t KK"</definedName>
    <definedName function="false" hidden="true" name="SUST_DEV___OTHERScenario56" vbProcedure="false">((#REF!="E")+(#REF!="D")*2+(#REF!="C")*3+(#REF!="B")*4+(#REF!="A")*5-0.5)</definedName>
    <definedName function="false" hidden="true" name="SUST_DEV___OTHERScenario59" vbProcedure="false">((SUST_DEV___OTHEREvalScenario59="E")+(SUST_DEV___OTHEREvalScenario59="D")*2+(SUST_DEV___OTHEREvalScenario59="C")*3+(SUST_DEV___OTHEREvalScenario59="B")*4+(SUST_DEV___OTHEREvalScenario59="A")*5-0.5)</definedName>
    <definedName function="false" hidden="true" name="SUST_DEV___OTHERScenario60" vbProcedure="false">((SUST_DEV___OTHEREvalScenario60="E")+(SUST_DEV___OTHEREvalScenario60="D")*2+(SUST_DEV___OTHEREvalScenario60="C")*3+(SUST_DEV___OTHEREvalScenario60="B")*4+(SUST_DEV___OTHEREvalScenario60="A")*5-0.5)</definedName>
    <definedName function="false" hidden="true" name="SUST_DEV___OTHERScenario61" vbProcedure="false">((SUST_DEV___OTHEREvalScenario61="E")+(SUST_DEV___OTHEREvalScenario61="D")*2+(SUST_DEV___OTHEREvalScenario61="C")*3+(SUST_DEV___OTHEREvalScenario61="B")*4+(SUST_DEV___OTHEREvalScenario61="A")*5-0.5)</definedName>
    <definedName function="false" hidden="true" name="SUST_DEV___OTHERScenarioA59" vbProcedure="false">IF(AND(#REF!&gt;#REF!,#REF!&lt;=#REF!),"A","")</definedName>
    <definedName function="false" hidden="true" name="SUST_DEV___OTHERScenarioA60" vbProcedure="false">IF(AND(#REF!&gt;#REF!,#REF!&lt;=#REF!),"A","")</definedName>
    <definedName function="false" hidden="true" name="SUST_DEV___OTHERScenarioA61" vbProcedure="false">IF(AND(#REF!&gt;#REF!,#REF!&lt;=#REF!),"A","")</definedName>
    <definedName function="false" hidden="true" name="SUST_DEV___OTHERScenarioB59" vbProcedure="false">IF(AND(#REF!&gt;#REF!,#REF!&lt;=#REF!),"B","")</definedName>
    <definedName function="false" hidden="true" name="SUST_DEV___OTHERScenarioB60" vbProcedure="false">IF(AND(#REF!&gt;#REF!,#REF!&lt;=#REF!),"B","")</definedName>
    <definedName function="false" hidden="true" name="SUST_DEV___OTHERScenarioB61" vbProcedure="false">IF(AND(#REF!&gt;#REF!,#REF!&lt;=#REF!),"B","")</definedName>
    <definedName function="false" hidden="true" name="SUST_DEV___OTHERScenarioC59" vbProcedure="false">IF(AND(#REF!&gt;#REF!,#REF!&lt;=#REF!),"C","")</definedName>
    <definedName function="false" hidden="true" name="SUST_DEV___OTHERScenarioC60" vbProcedure="false">IF(AND(#REF!&gt;#REF!,#REF!&lt;=#REF!),"C","")</definedName>
    <definedName function="false" hidden="true" name="SUST_DEV___OTHERScenarioC61" vbProcedure="false">IF(AND(#REF!&gt;#REF!,#REF!&lt;=#REF!),"C","")</definedName>
    <definedName function="false" hidden="true" name="SUST_DEV___OTHERScenarioD59" vbProcedure="false">IF(AND(#REF!&gt;#REF!,#REF!&lt;=#REF!),"D","")</definedName>
    <definedName function="false" hidden="true" name="SUST_DEV___OTHERScenarioD60" vbProcedure="false">IF(AND(#REF!&gt;#REF!,#REF!&lt;=#REF!),"D","")</definedName>
    <definedName function="false" hidden="true" name="SUST_DEV___OTHERScenarioD61" vbProcedure="false">IF(AND(#REF!&gt;#REF!,#REF!&lt;=#REF!),"D","")</definedName>
    <definedName function="false" hidden="true" name="SUST_DEV___OTHERScenarioE59" vbProcedure="false">IF(AND(#REF!&gt;=#REF!,#REF!&lt;=#REF!),"E","")</definedName>
    <definedName function="false" hidden="true" name="SUST_DEV___OTHERScenarioE60" vbProcedure="false">IF(AND(#REF!&gt;=#REF!,#REF!&lt;=#REF!),"E","")</definedName>
    <definedName function="false" hidden="true" name="SUST_DEV___OTHERScenarioE61" vbProcedure="false">IF(AND(#REF!&gt;=#REF!,#REF!&lt;=#REF!),"E","")</definedName>
    <definedName function="false" hidden="false" name="Swan" vbProcedure="false">#REF!</definedName>
    <definedName function="false" hidden="false" name="SYL" vbProcedure="false">#REF!</definedName>
    <definedName function="false" hidden="false" name="SYNTHESE" vbProcedure="false">#REF!</definedName>
    <definedName function="false" hidden="false" name="S_Adjust_Data" vbProcedure="false">#REF!</definedName>
    <definedName function="false" hidden="false" name="S_AJE_Tot_Data" vbProcedure="false">#REF!</definedName>
    <definedName function="false" hidden="false" name="S_CY_Beg_Data" vbProcedure="false">#REF!</definedName>
    <definedName function="false" hidden="false" name="S_CY_End_Data" vbProcedure="false">#REF!</definedName>
    <definedName function="false" hidden="false" name="S_PY_End_Data" vbProcedure="false">#REF!</definedName>
    <definedName function="false" hidden="false" name="S_RJE_Tot_Data" vbProcedure="false">#REF!</definedName>
    <definedName function="false" hidden="false" name="t" vbProcedure="false">#REF!</definedName>
    <definedName function="false" hidden="false" name="t5t" vbProcedure="false">#REF!</definedName>
    <definedName function="false" hidden="false" name="TAAAAA4" vbProcedure="false">#REF!</definedName>
    <definedName function="false" hidden="false" name="table" vbProcedure="false">#REF!</definedName>
    <definedName function="false" hidden="false" name="TABLO" vbProcedure="false">#REF!</definedName>
    <definedName function="false" hidden="false" name="TABLO1" vbProcedure="false">#REF!</definedName>
    <definedName function="false" hidden="false" name="TABLO30" vbProcedure="false">#REF!</definedName>
    <definedName function="false" hidden="false" name="TABLO40" vbProcedure="false">#REF!</definedName>
    <definedName function="false" hidden="false" name="TABLO5" vbProcedure="false">#REF!</definedName>
    <definedName function="false" hidden="false" name="TABLO6" vbProcedure="false">#REF!</definedName>
    <definedName function="false" hidden="false" name="TABLO60" vbProcedure="false">#REF!</definedName>
    <definedName function="false" hidden="false" name="Taiwo_Akinlawon" vbProcedure="false">#REF!</definedName>
    <definedName function="false" hidden="false" name="take_away_belt_no_four" vbProcedure="false">#REF!</definedName>
    <definedName function="false" hidden="false" name="take_away_belt_no_one" vbProcedure="false">#REF!</definedName>
    <definedName function="false" hidden="false" name="take_away_belt_no_three" vbProcedure="false">#REF!</definedName>
    <definedName function="false" hidden="false" name="take_away_belt_no_two" vbProcedure="false">#REF!</definedName>
    <definedName function="false" hidden="false" name="taux" vbProcedure="false">#REF!</definedName>
    <definedName function="false" hidden="false" name="Taux_change" vbProcedure="false">#REF!</definedName>
    <definedName function="false" hidden="false" name="Taux_dévaluation" vbProcedure="false">#REF!</definedName>
    <definedName function="false" hidden="false" name="Taux_substitution_huiles_MKS" vbProcedure="false">#REF!</definedName>
    <definedName function="false" hidden="false" name="Taux_substitution_pneus_MKS" vbProcedure="false">#REF!</definedName>
    <definedName function="false" hidden="false" name="Taxable" vbProcedure="false">#N/A</definedName>
    <definedName function="false" hidden="false" name="Taxable2" vbProcedure="false">#REF!</definedName>
    <definedName function="false" hidden="false" name="Taxannual" vbProcedure="false">#REF!</definedName>
    <definedName function="false" hidden="false" name="taxc" vbProcedure="false">#REF!</definedName>
    <definedName function="false" hidden="false" name="Taxes_Overpaid" vbProcedure="false">#REF!</definedName>
    <definedName function="false" hidden="false" name="Taxfreeinyear" vbProcedure="false">#REF!</definedName>
    <definedName function="false" hidden="false" name="Taxme" vbProcedure="false">#REF!</definedName>
    <definedName function="false" hidden="false" name="Taxtable" vbProcedure="false">#REF!</definedName>
    <definedName function="false" hidden="false" name="TaxTable2" vbProcedure="false">#REF!</definedName>
    <definedName function="false" hidden="false" name="Taxtax" vbProcedure="false">#REF!</definedName>
    <definedName function="false" hidden="false" name="Taxy" vbProcedure="false">#REF!</definedName>
    <definedName function="false" hidden="false" name="TB" vbProcedure="false">#REF!</definedName>
    <definedName function="false" hidden="true" name="TC" vbProcedure="false">#REF!</definedName>
    <definedName function="false" hidden="true" name="tce" vbProcedure="false">#REF!</definedName>
    <definedName function="false" hidden="false" name="td" vbProcedure="false">#REF!</definedName>
    <definedName function="false" hidden="true" name="TDFF" vbProcedure="false">#REF!</definedName>
    <definedName function="false" hidden="false" name="TEACHER__GRADUATE" vbProcedure="false">#REF!</definedName>
    <definedName function="false" hidden="false" name="Technicalbuilding" vbProcedure="false">'[7] structural'!#ref!</definedName>
    <definedName function="false" hidden="false" name="Test" vbProcedure="false">#REF!</definedName>
    <definedName function="false" hidden="false" name="TEST1" vbProcedure="false">#REF!</definedName>
    <definedName function="false" hidden="false" name="TEST2" vbProcedure="false">#REF!</definedName>
    <definedName function="false" hidden="false" name="TEST3" vbProcedure="false">#REF!</definedName>
    <definedName function="false" hidden="false" name="TEST4" vbProcedure="false">#REF!</definedName>
    <definedName function="false" hidden="false" name="TESTHKEY" vbProcedure="false">#REF!</definedName>
    <definedName function="false" hidden="false" name="TESTKEYS" vbProcedure="false">#REF!</definedName>
    <definedName function="false" hidden="false" name="TESTVKEY" vbProcedure="false">#REF!</definedName>
    <definedName function="false" hidden="false" name="Te_dhena_mbi_kredine_e_dhene_dhe_depozitat_e_Individeve" vbProcedure="false">#REF!</definedName>
    <definedName function="false" hidden="false" name="TG" vbProcedure="false">#REF!</definedName>
    <definedName function="false" hidden="false" name="thanks" vbProcedure="false">#REF!</definedName>
    <definedName function="false" hidden="false" name="TIME" vbProcedure="false">#REF!</definedName>
    <definedName function="false" hidden="false" name="Titles" vbProcedure="false">#REF!</definedName>
    <definedName function="false" hidden="false" name="tolu" vbProcedure="false">#REF!</definedName>
    <definedName function="false" hidden="false" name="TOTAL" vbProcedure="false">#REF!</definedName>
    <definedName function="false" hidden="false" name="Total_Assets_DM" vbProcedure="false">#REF!</definedName>
    <definedName function="false" hidden="false" name="Total_Assets_GRD" vbProcedure="false">#REF!</definedName>
    <definedName function="false" hidden="false" name="Total_Assets_ITL" vbProcedure="false">#REF!</definedName>
    <definedName function="false" hidden="false" name="Total_Assets_leke" vbProcedure="false">#REF!</definedName>
    <definedName function="false" hidden="false" name="Total_Assets_USD" vbProcedure="false">#REF!</definedName>
    <definedName function="false" hidden="false" name="total_cad" vbProcedure="false">#REF!</definedName>
    <definedName function="false" hidden="false" name="total_cement_mills" vbProcedure="false">#REF!</definedName>
    <definedName function="false" hidden="false" name="Total_Expenses" vbProcedure="false">#REF!</definedName>
    <definedName function="false" hidden="false" name="Total_Income" vbProcedure="false">#REF!</definedName>
    <definedName function="false" hidden="false" name="total_kilns" vbProcedure="false">#REF!</definedName>
    <definedName function="false" hidden="false" name="total_kiln_chains" vbProcedure="false">#REF!</definedName>
    <definedName function="false" hidden="false" name="Total_Liabil_DM" vbProcedure="false">#REF!</definedName>
    <definedName function="false" hidden="false" name="Total_Liabil_GDR" vbProcedure="false">#REF!</definedName>
    <definedName function="false" hidden="false" name="Total_Liabil_ITL" vbProcedure="false">#REF!</definedName>
    <definedName function="false" hidden="false" name="Total_Liabil_USD" vbProcedure="false">#REF!</definedName>
    <definedName function="false" hidden="false" name="total_lubrication_services" vbProcedure="false">#REF!</definedName>
    <definedName function="false" hidden="false" name="total_MPD" vbProcedure="false">#REF!</definedName>
    <definedName function="false" hidden="false" name="total_packing_plant" vbProcedure="false">#REF!</definedName>
    <definedName function="false" hidden="false" name="total_planned_maintenance" vbProcedure="false">#REF!</definedName>
    <definedName function="false" hidden="false" name="total_power_generation" vbProcedure="false">#REF!</definedName>
    <definedName function="false" hidden="false" name="total_quarry" vbProcedure="false">#REF!</definedName>
    <definedName function="false" hidden="false" name="total_raw_mills" vbProcedure="false">#REF!</definedName>
    <definedName function="false" hidden="false" name="total_utilities_services" vbProcedure="false">#REF!</definedName>
    <definedName function="false" hidden="false" name="total_workshops" vbProcedure="false">#REF!</definedName>
    <definedName function="false" hidden="false" name="TOTE" vbProcedure="false">#REF!</definedName>
    <definedName function="false" hidden="false" name="TOTK" vbProcedure="false">#REF!</definedName>
    <definedName function="false" hidden="false" name="TOTP" vbProcedure="false">#REF!</definedName>
    <definedName function="false" hidden="false" name="TOTS" vbProcedure="false">#REF!</definedName>
    <definedName function="false" hidden="false" name="tout" vbProcedure="false">#REF!,#REF!</definedName>
    <definedName function="false" hidden="false" name="trac" vbProcedure="false">#REF!</definedName>
    <definedName function="false" hidden="false" name="tractor_for_power_plant" vbProcedure="false">#REF!</definedName>
    <definedName function="false" hidden="false" name="Travellingcrane" vbProcedure="false">[7]travel.cranes!#ref!</definedName>
    <definedName function="false" hidden="false" name="TRI" vbProcedure="false">#REF!</definedName>
    <definedName function="false" hidden="false" name="Trial_Balance_as_on_28_February_1998" vbProcedure="false">#REF!</definedName>
    <definedName function="false" hidden="false" name="Trial_Balance_as_on_31_March_1998" vbProcedure="false">#REF!</definedName>
    <definedName function="false" hidden="false" name="tt" vbProcedure="false">#REF!</definedName>
    <definedName function="false" hidden="false" name="ttt" vbProcedure="false">#REF!</definedName>
    <definedName function="false" hidden="false" name="TTTT" vbProcedure="false">#REF!</definedName>
    <definedName function="false" hidden="false" name="ttttt" vbProcedure="false">#REF!</definedName>
    <definedName function="false" hidden="false" name="tttttttt" vbProcedure="false">#REF!</definedName>
    <definedName function="false" hidden="false" name="tunde" vbProcedure="false">#REF!</definedName>
    <definedName function="false" hidden="false" name="TVA" vbProcedure="false">#REF!</definedName>
    <definedName function="false" hidden="false" name="TW" vbProcedure="false">#REF!</definedName>
    <definedName function="false" hidden="false" name="tx" vbProcedure="false">#REF!</definedName>
    <definedName function="false" hidden="false" name="txcomp" vbProcedure="false">#REF!</definedName>
    <definedName function="false" hidden="false" name="txind" vbProcedure="false">#REF!</definedName>
    <definedName function="false" hidden="false" name="tz" vbProcedure="false">#REF!</definedName>
    <definedName function="false" hidden="false" name="U" vbProcedure="false">#REF!</definedName>
    <definedName function="false" hidden="false" name="UAED" vbProcedure="false">#REF!</definedName>
    <definedName function="false" hidden="true" name="uiuipuip" vbProcedure="false">IF(#REF!="","",INDUSTRIAL_I_ScenarioE77&amp;INDUSTRIAL_I_ScenarioD77&amp;INDUSTRIAL_I_ScenarioC77&amp;INDUSTRIAL_I_ScenarioB77&amp;INDUSTRIAL_I_ScenarioA77)</definedName>
    <definedName function="false" hidden="true" name="ukkk" vbProcedure="false">((people_mobevalscenario74="E")+(people_mobevalscenario74="D")*2+(people_mobevalscenario74="C")*3+(people_mobevalscenario74="B")*4+(people_mobevalscenario74="A")*5-0.5)</definedName>
    <definedName function="false" hidden="false" name="Unit" vbProcedure="false">#REF!</definedName>
    <definedName function="false" hidden="false" name="unite" vbProcedure="false">[8]AN!$H$5</definedName>
    <definedName function="false" hidden="false" name="Units" vbProcedure="false">#REF!</definedName>
    <definedName function="false" hidden="false" name="Units1" vbProcedure="false">#REF!</definedName>
    <definedName function="false" hidden="false" name="Untitled" vbProcedure="false">#REF!</definedName>
    <definedName function="false" hidden="false" name="unvan" vbProcedure="false">#REF!</definedName>
    <definedName function="false" hidden="false" name="upfrontp" vbProcedure="false">#REF!</definedName>
    <definedName function="false" hidden="false" name="Uplift" vbProcedure="false">'[7]package 1'!#ref!</definedName>
    <definedName function="false" hidden="false" name="Upliftarchitectural" vbProcedure="false">'[7]recap architect'!#ref!</definedName>
    <definedName function="false" hidden="false" name="Upliftcranes" vbProcedure="false">'[7]recap travel.crane'!#ref!</definedName>
    <definedName function="false" hidden="false" name="Upliftexternal" vbProcedure="false">'[7]recap external'!#ref!</definedName>
    <definedName function="false" hidden="false" name="Upliftlift" vbProcedure="false">'[7]recap lift'!#ref!</definedName>
    <definedName function="false" hidden="false" name="Upliftpiles" vbProcedure="false">#REF!</definedName>
    <definedName function="false" hidden="false" name="Upliftstructural" vbProcedure="false">'[7]recap struct'!#ref!</definedName>
    <definedName function="false" hidden="false" name="UP_1" vbProcedure="false">#REF!</definedName>
    <definedName function="false" hidden="false" name="UP_2" vbProcedure="false">#REF!</definedName>
    <definedName function="false" hidden="false" name="UP_3" vbProcedure="false">#REF!</definedName>
    <definedName function="false" hidden="false" name="UP_total" vbProcedure="false">#REF!</definedName>
    <definedName function="false" hidden="false" name="usd" vbProcedure="false">#REF!</definedName>
    <definedName function="false" hidden="false" name="USD_LINKS" vbProcedure="false">#REF!</definedName>
    <definedName function="false" hidden="false" name="USD_RECHTS" vbProcedure="false">#REF!</definedName>
    <definedName function="false" hidden="false" name="USD_USD" vbProcedure="false">#REF!</definedName>
    <definedName function="false" hidden="false" name="usle" vbProcedure="false">#REF!</definedName>
    <definedName function="false" hidden="false" name="uuu" vbProcedure="false">#REF!</definedName>
    <definedName function="false" hidden="false" name="uuuu" vbProcedure="false">#REF!</definedName>
    <definedName function="false" hidden="false" name="V" vbProcedure="false">#REF!</definedName>
    <definedName function="false" hidden="false" name="VAL_" vbProcedure="false">#REF!</definedName>
    <definedName function="false" hidden="false" name="variances" vbProcedure="false">#REF!</definedName>
    <definedName function="false" hidden="false" name="variance_cummulative" vbProcedure="false">#REF!</definedName>
    <definedName function="false" hidden="false" name="variance_period" vbProcedure="false">#REF!</definedName>
    <definedName function="false" hidden="false" name="VATReceivable" vbProcedure="false">#REF!,#REF!,#REF!</definedName>
    <definedName function="false" hidden="true" name="VBA_SUBACTIONS" vbProcedure="false">#REF!</definedName>
    <definedName function="false" hidden="true" name="VBA_VERSION" vbProcedure="false">"1.10.1e"</definedName>
    <definedName function="false" hidden="false" name="ViewforAnnualTax" vbProcedure="false">#REF!</definedName>
    <definedName function="false" hidden="false" name="Vol_MTD_Actual" vbProcedure="false">#REF!</definedName>
    <definedName function="false" hidden="false" name="Vol_MTD_Budget" vbProcedure="false">#REF!</definedName>
    <definedName function="false" hidden="false" name="Vol_YTD_Actual" vbProcedure="false">#REF!</definedName>
    <definedName function="false" hidden="false" name="Vol_YTD_Budget" vbProcedure="false">#REF!</definedName>
    <definedName function="false" hidden="false" name="Vol_YTD_Prior_Year" vbProcedure="false">#REF!</definedName>
    <definedName function="false" hidden="true" name="vv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false" name="vvv" vbProcedure="false">#REF!</definedName>
    <definedName function="false" hidden="true" name="VVVVVaaaa" vbProcedure="false">#REF!</definedName>
    <definedName function="false" hidden="false" name="VVXsv" vbProcedure="false">[10]AN!$H$6</definedName>
    <definedName function="false" hidden="false" name="VXZVZdvZ" vbProcedure="false">[10]AN!$H$5</definedName>
    <definedName function="false" hidden="true" name="w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false" name="warman_pump" vbProcedure="false">#REF!</definedName>
    <definedName function="false" hidden="false" name="Waterproofing" vbProcedure="false">[7]architectural!#ref!</definedName>
    <definedName function="false" hidden="false" name="Watersupply" vbProcedure="false">[7]external!#ref!</definedName>
    <definedName function="false" hidden="false" name="water_services" vbProcedure="false">#REF!</definedName>
    <definedName function="false" hidden="false" name="wde" vbProcedure="false">#REF!</definedName>
    <definedName function="false" hidden="false" name="WE" vbProcedure="false">#REF!</definedName>
    <definedName function="false" hidden="false" name="wee" vbProcedure="false">#REF!</definedName>
    <definedName function="false" hidden="false" name="welding_shop" vbProcedure="false">#REF!</definedName>
    <definedName function="false" hidden="false" name="weqdrwe" vbProcedure="false">#REF!</definedName>
    <definedName function="false" hidden="true" name="WEWE" vbProcedure="false">{#N/A,#N/A,TRUE,"Title Sheet";#N/A,#N/A,TRUE,"0.0 Monthly Variations";#N/A,#N/A,TRUE,"1.1 Vol";#N/A,#N/A,TRUE,"1.2 Supply Vol &amp; Market Share";#N/A,#N/A,TRUE,"1.3.2 Prd-Mix Anal";#N/A,#N/A,TRUE,"1.4 Disp.";#N/A,#N/A,TRUE,"2.0 Manp";#N/A,#N/A,TRUE,"3.1 IncSt";#N/A,#N/A,TRUE,"3.3 Var. Analysis 1";#N/A,#N/A,TRUE,"3.3 Var. Analysis 2";#N/A,#N/A,TRUE,"3.4 BalSh";#N/A,#N/A,TRUE,"3.5 Var. Analysis 3";#N/A,#N/A,TRUE,"3.6 Cash";#N/A,#N/A,TRUE,"4. Procurement Activities"}</definedName>
    <definedName function="false" hidden="false" name="Whitehall" vbProcedure="false">#REF!</definedName>
    <definedName function="false" hidden="false" name="WHT" vbProcedure="false">#REF!</definedName>
    <definedName function="false" hidden="false" name="why" vbProcedure="false">#REF!</definedName>
    <definedName function="false" hidden="false" name="WISS" vbProcedure="false">#REF!</definedName>
    <definedName function="false" hidden="false" name="Woodenwork" vbProcedure="false">[7]architectural!#ref!</definedName>
    <definedName function="false" hidden="false" name="WORKNO" vbProcedure="false">[20]RFP002!$E$5</definedName>
    <definedName function="false" hidden="false" name="workshop_capital" vbProcedure="false">#REF!</definedName>
    <definedName function="false" hidden="true" name="wr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fonctionnement";#N/A,#N/A,FALSE,"S-T PRODUCTION";#N/A,#N/A,FALSE,"A. Frais de Personnel";#N/A,#N/A,FALSE,"IMPOTS ET TAXES";#N/A,#N/A,FALSE,"A. F.G.U";#N/A,#N/A,FALSE,"Maintenance";#N/A,#N/A,FALSE,"F.G.S";#N/A,#N/A,FALSE,"Prix Unitaire";#N/A,#N/A,FALSE,"Variation des stocks";#N/A,#N/A,FALSE,"Resultat financier";#N/A,#N/A,FALSE,"Evo. P.R. Coke 4.5";#N/A,#N/A,FALSE,"Evo. Stock Coke 4.5";#N/A,#N/A,FALSE,"Evo. P.R. Coke 6.5";#N/A,#N/A,FALSE,"Evo. Stock Coke 6.5";#N/A,#N/A,FALSE,"End.Net"}</definedName>
    <definedName function="false" hidden="true" name="wrn.EST._.KISSAI." vbProcedure="false">{#N/A,#N/A,FALSE,"Compte Resultat";#N/A,#N/A,FALSE,"Effets Bud 00-2000";#N/A,#N/A,FALSE,"Effets 1999-2000";#N/A,#N/A,FALSE,"Effets RP1 00-FORECAST";#N/A,#N/A,FALSE,"Ventes";#N/A,#N/A,FALSE,"Performances";#N/A,#N/A,FALSE,"Marche des ateliers";#N/A,#N/A,FALSE,"Frais Variables";#N/A,#N/A,FALSE,"Synthese Analyse des F.V";#N/A,#N/A,FALSE,"Analyse Combustibles";#N/A,#N/A,FALSE,"Analyse Electricite";#N/A,#N/A,FALSE,"Analyse Emballage";#N/A,#N/A,FALSE,"Analyse Additifs au cru";#N/A,#N/A,FALSE,"Analyse Additifs au ciment";#N/A,#N/A,FALSE,"Analyse Four. De Fab. au KK";#N/A,#N/A,FALSE,"Analyse Four. De Fab. au Ciment";#N/A,#N/A,FALSE,"Analyse Carriere";#N/A,#N/A,FALSE,"Frais de fonctionnement";#N/A,#N/A,FALSE,"Prix unitaire";#N/A,#N/A,FALSE,"Variation de stock mensualise";#N/A,#N/A,FALSE,"Résultat financier"}</definedName>
    <definedName function="false" hidden="true" name="wrn.ESTIME." vbProcedure="false">{#N/A,#N/A,FALSE,"COMPTE DE RESULTAT";#N/A,#N/A,FALSE,"EFFETS BUD-Reel";#N/A,#N/A,FALSE,"EFFETS RP1-Reel";#N/A,#N/A,FALSE,"Performances";#N/A,#N/A,FALSE,"Tableau des ventes";#N/A,#N/A,FALSE,"Synthese F.V.";#N/A,#N/A,FALSE,"FRAIS VARIABLES";#N/A,#N/A,FALSE,"Frais de fonctionnement";#N/A,#N/A,FALSE,"Resultat financier";#N/A,#N/A,FALSE,"Prix Unitaire";#N/A,#N/A,FALSE,"Variation des stocks";#N/A,#N/A,FALSE,"Evo. P.R. Coke 4.5";#N/A,#N/A,FALSE,"Evo. Stock Coke 4.5";#N/A,#N/A,FALSE,"Synthese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Carriére"}</definedName>
    <definedName function="false" hidden="true" name="wrn.iIMPRESSION._.DOC." vbProcedure="false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function="false" hidden="true" name="wrn.IMPRESSION._.RP2." vbProcedure="false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function="false" hidden="true" name="wrn.Mgmt._.Report._.03." vbProcedure="false">{#N/A,#N/A,FALSE,"Title";#N/A,#N/A,FALSE,"1.0 Key Indicators";#N/A,#N/A,FALSE,"2.0 Monthly Variations";#N/A,#N/A,FALSE,"3.1 Supply Vol &amp; Market Share";#N/A,#N/A,FALSE,"3.2 Vol";#N/A,#N/A,FALSE,"3.3.1 Prd-Mix Anal (V)";#N/A,#N/A,FALSE,"3.3.2 Prd-Mix Anal (P)";#N/A,#N/A,FALSE,"3.3.3 Prd-Mix Anal (R)";#N/A,#N/A,FALSE,"3.4 Marginal Analysis";#N/A,#N/A,FALSE,"3.5 Disp.";#N/A,#N/A,FALSE,"4.0 Production";#N/A,#N/A,FALSE,"5.0 Manp";#N/A,#N/A,FALSE,"6.1 IncSt";#N/A,#N/A,FALSE,"6.2 BalSh";#N/A,#N/A,FALSE,"6.3 Cash";#N/A,#N/A,FALSE,"6.4 NetIcome Tree";#N/A,#N/A,FALSE,"6.5 Var. Analysis 1";#N/A,#N/A,FALSE,"6.6 Var. Analysis 2";#N/A,#N/A,FALSE,"6.7 Var. Analysis 3";#N/A,#N/A,FALSE,"6.8 Graphs (IS) ";#N/A,#N/A,FALSE,"6.9 Capex";#N/A,#N/A,FALSE,"6.10 Latest Estimate";#N/A,#N/A,FALSE,"6.11 Covenants Chart"}</definedName>
    <definedName function="false" hidden="true" name="wrn.Print._.All._.file." vbProcedure="false">{#N/A,#N/A,TRUE,"Title Sheet";#N/A,#N/A,TRUE,"0.0 Monthly Variations";#N/A,#N/A,TRUE,"1.1 Vol";#N/A,#N/A,TRUE,"1.2 Supply Vol &amp; Market Share";#N/A,#N/A,TRUE,"1.3.2 Prd-Mix Anal";#N/A,#N/A,TRUE,"1.4 Disp.";#N/A,#N/A,TRUE,"2.0 Manp";#N/A,#N/A,TRUE,"3.1 IncSt";#N/A,#N/A,TRUE,"3.3 Var. Analysis 1";#N/A,#N/A,TRUE,"3.3 Var. Analysis 2";#N/A,#N/A,TRUE,"3.4 BalSh";#N/A,#N/A,TRUE,"3.5 Var. Analysis 3";#N/A,#N/A,TRUE,"3.6 Cash";#N/A,#N/A,TRUE,"4. Procurement Activities"}</definedName>
    <definedName function="false" hidden="false" name="ww" vbProcedure="false">'[23]#ref'!#ref!</definedName>
    <definedName function="false" hidden="false" name="wwww" vbProcedure="false">#REF!</definedName>
    <definedName function="false" hidden="false" name="X" vbProcedure="false">#REF!</definedName>
    <definedName function="false" hidden="false" name="xe110soc" vbProcedure="false">#REF!</definedName>
    <definedName function="false" hidden="false" name="xe180soc" vbProcedure="false">#REF!</definedName>
    <definedName function="false" hidden="false" name="xx" vbProcedure="false">#REF!</definedName>
    <definedName function="false" hidden="true" name="xxx" vbProcedure="false">#REF!</definedName>
    <definedName function="false" hidden="false" name="xxxxxx" vbProcedure="false">#REF!</definedName>
    <definedName function="false" hidden="false" name="xz" vbProcedure="false">[10]AN!$H$4</definedName>
    <definedName function="false" hidden="false" name="y" vbProcedure="false">#REF!</definedName>
    <definedName function="false" hidden="false" name="YAHU" vbProcedure="false">#REF!</definedName>
    <definedName function="false" hidden="false" name="Year" vbProcedure="false">#REF!</definedName>
    <definedName function="false" hidden="false" name="year2017" vbProcedure="false">#REF!</definedName>
    <definedName function="false" hidden="false" name="YearTax" vbProcedure="false">#REF!</definedName>
    <definedName function="false" hidden="false" name="YFCU" vbProcedure="false">#REF!</definedName>
    <definedName function="false" hidden="false" name="yffg" vbProcedure="false">#REF!</definedName>
    <definedName function="false" hidden="false" name="Yfive" vbProcedure="false">#REF!</definedName>
    <definedName function="false" hidden="false" name="Yfour" vbProcedure="false">#REF!</definedName>
    <definedName function="false" hidden="false" name="Yone" vbProcedure="false">#REF!</definedName>
    <definedName function="false" hidden="false" name="YTD" vbProcedure="false">#REF!</definedName>
    <definedName function="false" hidden="false" name="Ythree" vbProcedure="false">#REF!</definedName>
    <definedName function="false" hidden="false" name="Ytodate" vbProcedure="false">#REF!</definedName>
    <definedName function="false" hidden="false" name="Ytwo" vbProcedure="false">#REF!</definedName>
    <definedName function="false" hidden="false" name="Z" vbProcedure="false">#REF!</definedName>
    <definedName function="false" hidden="false" name="ZEMENTEINKAUF" vbProcedure="false">#REF!</definedName>
    <definedName function="false" hidden="false" name="ZENITH" vbProcedure="false">#REF!</definedName>
    <definedName function="false" hidden="false" name="Zerat_e_aktivit" vbProcedure="false">#REF!</definedName>
    <definedName function="false" hidden="false" name="Zerat_e_shpenzimeve" vbProcedure="false">#REF!</definedName>
    <definedName function="false" hidden="false" name="Zerat_e_te_ardhurave" vbProcedure="false">#REF!</definedName>
    <definedName function="false" hidden="false" name="zusammenfassung" vbProcedure="false">#REF!</definedName>
    <definedName function="false" hidden="false" name="ZXC" vbProcedure="false">[10]AN!$H$3</definedName>
    <definedName function="false" hidden="true" name="ZZZCZXC" vbProcedure="false">IF(#REF!="","",INDUSTRIAL_I_ScenarioE78&amp;INDUSTRIAL_I_ScenarioD78&amp;INDUSTRIAL_I_ScenarioC78&amp;INDUSTRIAL_I_ScenarioB78&amp;INDUSTRIAL_I_ScenarioA78)</definedName>
    <definedName function="false" hidden="false" name="zzzz" vbProcedure="false">'[9] structural'!#ref!</definedName>
    <definedName function="false" hidden="false" name="\0" vbProcedure="false">#N/A</definedName>
    <definedName function="false" hidden="false" name="\a" vbProcedure="false">#REF!</definedName>
    <definedName function="false" hidden="false" name="\b" vbProcedure="false">#N/A</definedName>
    <definedName function="false" hidden="false" name="\d" vbProcedure="false">'[1]合成単価作成表-bldg'!#ref!</definedName>
    <definedName function="false" hidden="false" name="\e" vbProcedure="false">'[1]合成単価作成表-bldg'!#ref!</definedName>
    <definedName function="false" hidden="false" name="\f" vbProcedure="false">'[1]合成単価作成表-bldg'!#ref!</definedName>
    <definedName function="false" hidden="false" name="\g" vbProcedure="false">'[1]合成単価作成表-bldg'!#ref!</definedName>
    <definedName function="false" hidden="false" name="\h" vbProcedure="false">'[1]合成単価作成表-bldg'!#ref!</definedName>
    <definedName function="false" hidden="false" name="\i" vbProcedure="false">#N/A</definedName>
    <definedName function="false" hidden="false" name="\j" vbProcedure="false">'[1]合成単価作成表-bldg'!#ref!</definedName>
    <definedName function="false" hidden="false" name="\k" vbProcedure="false">'[1]合成単価作成表-bldg'!#ref!</definedName>
    <definedName function="false" hidden="false" name="\l" vbProcedure="false">'[1]合成単価作成表-bldg'!#ref!</definedName>
    <definedName function="false" hidden="false" name="\m" vbProcedure="false">'[1]合成単価作成表-bldg'!#ref!</definedName>
    <definedName function="false" hidden="false" name="\n" vbProcedure="false">'[1]合成単価作成表-bldg'!#ref!</definedName>
    <definedName function="false" hidden="false" name="\o" vbProcedure="false">#REF!</definedName>
    <definedName function="false" hidden="false" name="\p" vbProcedure="false">#REF!</definedName>
    <definedName function="false" hidden="false" name="\q" vbProcedure="false">#N/A</definedName>
    <definedName function="false" hidden="false" name="\s" vbProcedure="false">#REF!</definedName>
    <definedName function="false" hidden="false" name="\z" vbProcedure="false">#N/A</definedName>
    <definedName function="false" hidden="false" name="_000004" vbProcedure="false">#REF!</definedName>
    <definedName function="false" hidden="false" name="_000105" vbProcedure="false">#REF!</definedName>
    <definedName function="false" hidden="false" name="_1" vbProcedure="false">#N/A</definedName>
    <definedName function="false" hidden="false" name="_10" vbProcedure="false">#N/A</definedName>
    <definedName function="false" hidden="false" name="_1000A01" vbProcedure="false">#N/A</definedName>
    <definedName function="false" hidden="true" name="_10__123Graph_CCHART_2" vbProcedure="false">#REF!</definedName>
    <definedName function="false" hidden="true" name="_10__123Graph_CCHART_5" vbProcedure="false">#REF!</definedName>
    <definedName function="false" hidden="true" name="_11__123Graph_BCHART_4" vbProcedure="false">#REF!</definedName>
    <definedName function="false" hidden="true" name="_11__123Graph_CCHART_4" vbProcedure="false">#REF!</definedName>
    <definedName function="false" hidden="true" name="_11__123Graph_DCHART_4" vbProcedure="false">#REF!</definedName>
    <definedName function="false" hidden="true" name="_123Graph_A" vbProcedure="false">#REF!</definedName>
    <definedName function="false" hidden="true" name="_12__123Graph_ACHART_3" vbProcedure="false">#REF!</definedName>
    <definedName function="false" hidden="true" name="_12__123Graph_BCHART_3" vbProcedure="false">#REF!</definedName>
    <definedName function="false" hidden="true" name="_12__123Graph_CCHART_2" vbProcedure="false">#REF!</definedName>
    <definedName function="false" hidden="true" name="_12__123Graph_CCHART_5" vbProcedure="false">#REF!</definedName>
    <definedName function="false" hidden="true" name="_12__123Graph_XCHART_3" vbProcedure="false">#REF!</definedName>
    <definedName function="false" hidden="true" name="_13__123Graph_DCHART_4" vbProcedure="false">#REF!</definedName>
    <definedName function="false" hidden="true" name="_13__123Graph_XCHART_4" vbProcedure="false">#REF!</definedName>
    <definedName function="false" hidden="true" name="_14__123Graph_CCHART_4" vbProcedure="false">#REF!</definedName>
    <definedName function="false" hidden="true" name="_14__123Graph_XCHART_3" vbProcedure="false">#REF!</definedName>
    <definedName function="false" hidden="true" name="_14__123Graph_XCHART_5" vbProcedure="false">#REF!</definedName>
    <definedName function="false" hidden="true" name="_15__123Graph_BCHART_4" vbProcedure="false">#REF!</definedName>
    <definedName function="false" hidden="true" name="_15__123Graph_CCHART_5" vbProcedure="false">#REF!</definedName>
    <definedName function="false" hidden="true" name="_15__123Graph_XCHART_4" vbProcedure="false">#REF!</definedName>
    <definedName function="false" hidden="true" name="_16__123Graph_CCHART_2" vbProcedure="false">#REF!</definedName>
    <definedName function="false" hidden="true" name="_16__123Graph_XCHART_5" vbProcedure="false">#REF!</definedName>
    <definedName function="false" hidden="true" name="_17__123Graph_DCHART_4" vbProcedure="false">#REF!</definedName>
    <definedName function="false" hidden="true" name="_18__123Graph_XCHART_3" vbProcedure="false">#REF!</definedName>
    <definedName function="false" hidden="true" name="_19__123Graph_CCHART_4" vbProcedure="false">#REF!</definedName>
    <definedName function="false" hidden="true" name="_19__123Graph_XCHART_4" vbProcedure="false">#REF!</definedName>
    <definedName function="false" hidden="true" name="_1__123Graph_ACHART_2" vbProcedure="false">#REF!</definedName>
    <definedName function="false" hidden="false" name="_2" vbProcedure="false">#N/A</definedName>
    <definedName function="false" hidden="false" name="_2008_Depr_Apt_Furnit" vbProcedure="false">#REF!</definedName>
    <definedName function="false" hidden="false" name="_2008_Depr_IT" vbProcedure="false">#REF!</definedName>
    <definedName function="false" hidden="false" name="_2008_Depr_LH" vbProcedure="false">#REF!</definedName>
    <definedName function="false" hidden="false" name="_2008_Depr_Mach" vbProcedure="false">#REF!</definedName>
    <definedName function="false" hidden="false" name="_2008_Depr_Off" vbProcedure="false">#REF!</definedName>
    <definedName function="false" hidden="false" name="_2008_Depr_Veh" vbProcedure="false">#REF!</definedName>
    <definedName function="false" hidden="false" name="_2008_OtherAss" vbProcedure="false">#REF!</definedName>
    <definedName function="false" hidden="true" name="_20__123Graph_CCHART_5" vbProcedure="false">#REF!</definedName>
    <definedName function="false" hidden="true" name="_20__123Graph_XCHART_5" vbProcedure="false">#REF!</definedName>
    <definedName function="false" hidden="true" name="_23__123Graph_ACHART_4" vbProcedure="false">#REF!</definedName>
    <definedName function="false" hidden="true" name="_23__123Graph_DCHART_4" vbProcedure="false">#REF!</definedName>
    <definedName function="false" hidden="true" name="_24__123Graph_ACHART_5" vbProcedure="false">#REF!</definedName>
    <definedName function="false" hidden="true" name="_24__123Graph_XCHART_3" vbProcedure="false">#REF!</definedName>
    <definedName function="false" hidden="true" name="_25__123Graph_BCHART_2" vbProcedure="false">#REF!</definedName>
    <definedName function="false" hidden="true" name="_25__123Graph_XCHART_4" vbProcedure="false">#REF!</definedName>
    <definedName function="false" hidden="true" name="_26__123Graph_XCHART_5" vbProcedure="false">#REF!</definedName>
    <definedName function="false" hidden="false" name="_2_0ELECB" vbProcedure="false">'[3]z- general price summary'!#ref!</definedName>
    <definedName function="false" hidden="true" name="_2__123Graph_ACHART_3" vbProcedure="false">#REF!</definedName>
    <definedName function="false" hidden="false" name="_3" vbProcedure="false">#N/A</definedName>
    <definedName function="false" hidden="true" name="_36__123Graph_BCHART_3" vbProcedure="false">#REF!</definedName>
    <definedName function="false" hidden="false" name="_3ELECB" vbProcedure="false">'[4]#ref'!#ref!</definedName>
    <definedName function="false" hidden="true" name="_3__123Graph_ACHART_3" vbProcedure="false">#REF!</definedName>
    <definedName function="false" hidden="true" name="_3__123Graph_ACHART_4" vbProcedure="false">#REF!</definedName>
    <definedName function="false" hidden="false" name="_4" vbProcedure="false">#N/A</definedName>
    <definedName function="false" hidden="true" name="_47__123Graph_BCHART_4" vbProcedure="false">#REF!</definedName>
    <definedName function="false" hidden="true" name="_48__123Graph_CCHART_2" vbProcedure="false">#REF!</definedName>
    <definedName function="false" hidden="true" name="_4__123Graph_ACHART_3" vbProcedure="false">#REF!</definedName>
    <definedName function="false" hidden="true" name="_4__123Graph_ACHART_4" vbProcedure="false">#REF!</definedName>
    <definedName function="false" hidden="true" name="_4__123Graph_ACHART_5" vbProcedure="false">#REF!</definedName>
    <definedName function="false" hidden="false" name="_5" vbProcedure="false">#N/A</definedName>
    <definedName function="false" hidden="true" name="_59__123Graph_CCHART_4" vbProcedure="false">#REF!</definedName>
    <definedName function="false" hidden="true" name="_5__123Graph_ACHART_4" vbProcedure="false">#REF!</definedName>
    <definedName function="false" hidden="true" name="_5__123Graph_ACHART_5" vbProcedure="false">#REF!</definedName>
    <definedName function="false" hidden="true" name="_5__123Graph_BCHART_2" vbProcedure="false">#REF!</definedName>
    <definedName function="false" hidden="false" name="_6" vbProcedure="false">#N/A</definedName>
    <definedName function="false" hidden="true" name="_60__123Graph_CCHART_5" vbProcedure="false">#REF!</definedName>
    <definedName function="false" hidden="true" name="_6__123Graph_ACHART_5" vbProcedure="false">#REF!</definedName>
    <definedName function="false" hidden="true" name="_6__123Graph_BCHART_2" vbProcedure="false">#REF!</definedName>
    <definedName function="false" hidden="true" name="_6__123Graph_BCHART_3" vbProcedure="false">#REF!</definedName>
    <definedName function="false" hidden="false" name="_7" vbProcedure="false">#N/A</definedName>
    <definedName function="false" hidden="true" name="_71__123Graph_DCHART_4" vbProcedure="false">#REF!</definedName>
    <definedName function="false" hidden="true" name="_72__123Graph_XCHART_3" vbProcedure="false">#REF!</definedName>
    <definedName function="false" hidden="true" name="_73__123Graph_XCHART_4" vbProcedure="false">#REF!</definedName>
    <definedName function="false" hidden="true" name="_74__123Graph_XCHART_5" vbProcedure="false">#REF!</definedName>
    <definedName function="false" hidden="true" name="_7__123Graph_ACHART_4" vbProcedure="false">#REF!</definedName>
    <definedName function="false" hidden="true" name="_7__123Graph_BCHART_2" vbProcedure="false">#REF!</definedName>
    <definedName function="false" hidden="true" name="_7__123Graph_BCHART_4" vbProcedure="false">#REF!</definedName>
    <definedName function="false" hidden="false" name="_8" vbProcedure="false">#N/A</definedName>
    <definedName function="false" hidden="true" name="_8__123Graph_ACHART_5" vbProcedure="false">#REF!</definedName>
    <definedName function="false" hidden="true" name="_8__123Graph_BCHART_3" vbProcedure="false">#REF!</definedName>
    <definedName function="false" hidden="true" name="_8__123Graph_CCHART_2" vbProcedure="false">#REF!</definedName>
    <definedName function="false" hidden="true" name="_8__123Graph_CCHART_3" vbProcedure="false">#REF!</definedName>
    <definedName function="false" hidden="false" name="_9" vbProcedure="false">#N/A</definedName>
    <definedName function="false" hidden="true" name="_9_123Grapgh" vbProcedure="false">#REF!</definedName>
    <definedName function="false" hidden="true" name="_9__123Graph_BCHART_2" vbProcedure="false">#REF!</definedName>
    <definedName function="false" hidden="true" name="_9__123Graph_BCHART_3" vbProcedure="false">#REF!</definedName>
    <definedName function="false" hidden="true" name="_9__123Graph_BCHART_4" vbProcedure="false">#REF!</definedName>
    <definedName function="false" hidden="true" name="_9__123Graph_CCHART_4" vbProcedure="false">#REF!</definedName>
    <definedName function="false" hidden="false" name="_ADM08" vbProcedure="false">#REF!</definedName>
    <definedName function="false" hidden="false" name="_ADM09" vbProcedure="false">#REF!</definedName>
    <definedName function="false" hidden="false" name="_All1" vbProcedure="false">#REF!</definedName>
    <definedName function="false" hidden="false" name="_All2" vbProcedure="false">#REF!</definedName>
    <definedName function="false" hidden="false" name="_avg98" vbProcedure="false">#REF!</definedName>
    <definedName function="false" hidden="false" name="_avg99" vbProcedure="false">#REF!</definedName>
    <definedName function="false" hidden="false" name="_CIT08" vbProcedure="false">#REF!</definedName>
    <definedName function="false" hidden="false" name="_COS08" vbProcedure="false">#REF!</definedName>
    <definedName function="false" hidden="false" name="_COS09" vbProcedure="false">#REF!</definedName>
    <definedName function="false" hidden="true" name="_Ctrl_100" vbProcedure="false">#REF!</definedName>
    <definedName function="false" hidden="true" name="_Ctrl_101" vbProcedure="false">#REF!</definedName>
    <definedName function="false" hidden="true" name="_Ctrl_102" vbProcedure="false">#REF!</definedName>
    <definedName function="false" hidden="true" name="_Ctrl_103" vbProcedure="false">#REF!</definedName>
    <definedName function="false" hidden="true" name="_Ctrl_104" vbProcedure="false">#REF!</definedName>
    <definedName function="false" hidden="true" name="_Ctrl_105" vbProcedure="false">#REF!</definedName>
    <definedName function="false" hidden="true" name="_Ctrl_106" vbProcedure="false">#REF!</definedName>
    <definedName function="false" hidden="true" name="_Ctrl_107" vbProcedure="false">#REF!</definedName>
    <definedName function="false" hidden="true" name="_Ctrl_108" vbProcedure="false">#REF!</definedName>
    <definedName function="false" hidden="true" name="_Ctrl_109" vbProcedure="false">#REF!</definedName>
    <definedName function="false" hidden="true" name="_Ctrl_110" vbProcedure="false">#REF!</definedName>
    <definedName function="false" hidden="true" name="_Ctrl_111" vbProcedure="false">#REF!</definedName>
    <definedName function="false" hidden="true" name="_Ctrl_112" vbProcedure="false">#REF!</definedName>
    <definedName function="false" hidden="true" name="_Ctrl_113" vbProcedure="false">#REF!</definedName>
    <definedName function="false" hidden="true" name="_Ctrl_114" vbProcedure="false">#REF!</definedName>
    <definedName function="false" hidden="true" name="_Ctrl_115" vbProcedure="false">#REF!</definedName>
    <definedName function="false" hidden="true" name="_Ctrl_116" vbProcedure="false">#REF!</definedName>
    <definedName function="false" hidden="true" name="_Ctrl_117" vbProcedure="false">#REF!</definedName>
    <definedName function="false" hidden="true" name="_Ctrl_118" vbProcedure="false">#REF!</definedName>
    <definedName function="false" hidden="true" name="_Ctrl_119" vbProcedure="false">#REF!</definedName>
    <definedName function="false" hidden="true" name="_Ctrl_120" vbProcedure="false">#REF!</definedName>
    <definedName function="false" hidden="true" name="_Ctrl_121" vbProcedure="false">#REF!</definedName>
    <definedName function="false" hidden="true" name="_Ctrl_122" vbProcedure="false">#REF!</definedName>
    <definedName function="false" hidden="true" name="_Ctrl_123" vbProcedure="false">#REF!</definedName>
    <definedName function="false" hidden="true" name="_Ctrl_124" vbProcedure="false">#REF!</definedName>
    <definedName function="false" hidden="true" name="_Ctrl_125" vbProcedure="false">#REF!</definedName>
    <definedName function="false" hidden="true" name="_Ctrl_126" vbProcedure="false">#REF!</definedName>
    <definedName function="false" hidden="true" name="_Ctrl_127" vbProcedure="false">#REF!</definedName>
    <definedName function="false" hidden="true" name="_Ctrl_128" vbProcedure="false">#REF!</definedName>
    <definedName function="false" hidden="true" name="_Ctrl_129" vbProcedure="false">#REF!</definedName>
    <definedName function="false" hidden="true" name="_Ctrl_130" vbProcedure="false">#REF!</definedName>
    <definedName function="false" hidden="true" name="_Ctrl_131" vbProcedure="false">#REF!</definedName>
    <definedName function="false" hidden="true" name="_Ctrl_132" vbProcedure="false">#REF!</definedName>
    <definedName function="false" hidden="true" name="_Ctrl_133" vbProcedure="false">#REF!</definedName>
    <definedName function="false" hidden="true" name="_Ctrl_136" vbProcedure="false">#REF!</definedName>
    <definedName function="false" hidden="true" name="_Ctrl_137" vbProcedure="false">#REF!</definedName>
    <definedName function="false" hidden="true" name="_Ctrl_141" vbProcedure="false">#REF!</definedName>
    <definedName function="false" hidden="true" name="_Ctrl_142" vbProcedure="false">#REF!</definedName>
    <definedName function="false" hidden="true" name="_Ctrl_31" vbProcedure="false">#REF!</definedName>
    <definedName function="false" hidden="true" name="_Ctrl_36" vbProcedure="false">#REF!</definedName>
    <definedName function="false" hidden="true" name="_Ctrl_39" vbProcedure="false">#REF!</definedName>
    <definedName function="false" hidden="true" name="_Ctrl_40" vbProcedure="false">#REF!</definedName>
    <definedName function="false" hidden="true" name="_Ctrl_44" vbProcedure="false">#REF!</definedName>
    <definedName function="false" hidden="true" name="_Ctrl_45" vbProcedure="false">#REF!</definedName>
    <definedName function="false" hidden="true" name="_Ctrl_46" vbProcedure="false">#REF!</definedName>
    <definedName function="false" hidden="true" name="_Ctrl_47" vbProcedure="false">#REF!</definedName>
    <definedName function="false" hidden="true" name="_Ctrl_48" vbProcedure="false">#REF!</definedName>
    <definedName function="false" hidden="true" name="_Ctrl_49" vbProcedure="false">#REF!</definedName>
    <definedName function="false" hidden="true" name="_Ctrl_50" vbProcedure="false">#REF!</definedName>
    <definedName function="false" hidden="true" name="_Ctrl_51" vbProcedure="false">#REF!</definedName>
    <definedName function="false" hidden="true" name="_Ctrl_52" vbProcedure="false">#REF!</definedName>
    <definedName function="false" hidden="true" name="_Ctrl_53" vbProcedure="false">#REF!</definedName>
    <definedName function="false" hidden="true" name="_Ctrl_54" vbProcedure="false">#REF!</definedName>
    <definedName function="false" hidden="true" name="_Ctrl_55" vbProcedure="false">#REF!</definedName>
    <definedName function="false" hidden="true" name="_Ctrl_56" vbProcedure="false">#REF!</definedName>
    <definedName function="false" hidden="true" name="_Ctrl_57" vbProcedure="false">#REF!</definedName>
    <definedName function="false" hidden="true" name="_Ctrl_58" vbProcedure="false">#REF!</definedName>
    <definedName function="false" hidden="true" name="_Ctrl_59" vbProcedure="false">#REF!</definedName>
    <definedName function="false" hidden="true" name="_Ctrl_60" vbProcedure="false">#REF!</definedName>
    <definedName function="false" hidden="true" name="_Ctrl_61" vbProcedure="false">#REF!</definedName>
    <definedName function="false" hidden="true" name="_Ctrl_62" vbProcedure="false">#REF!</definedName>
    <definedName function="false" hidden="true" name="_Ctrl_63" vbProcedure="false">#REF!</definedName>
    <definedName function="false" hidden="true" name="_Ctrl_64" vbProcedure="false">#REF!</definedName>
    <definedName function="false" hidden="true" name="_Ctrl_65" vbProcedure="false">#REF!</definedName>
    <definedName function="false" hidden="true" name="_Ctrl_66" vbProcedure="false">#REF!</definedName>
    <definedName function="false" hidden="true" name="_Ctrl_67" vbProcedure="false">#REF!</definedName>
    <definedName function="false" hidden="true" name="_Ctrl_68" vbProcedure="false">#REF!</definedName>
    <definedName function="false" hidden="true" name="_Ctrl_69" vbProcedure="false">#REF!</definedName>
    <definedName function="false" hidden="true" name="_Ctrl_70" vbProcedure="false">#REF!</definedName>
    <definedName function="false" hidden="true" name="_Ctrl_71" vbProcedure="false">#REF!</definedName>
    <definedName function="false" hidden="true" name="_Ctrl_72" vbProcedure="false">#REF!</definedName>
    <definedName function="false" hidden="true" name="_Ctrl_73" vbProcedure="false">#REF!</definedName>
    <definedName function="false" hidden="true" name="_Ctrl_74" vbProcedure="false">#REF!</definedName>
    <definedName function="false" hidden="true" name="_Ctrl_75" vbProcedure="false">#REF!</definedName>
    <definedName function="false" hidden="true" name="_Ctrl_76" vbProcedure="false">#REF!</definedName>
    <definedName function="false" hidden="true" name="_Ctrl_77" vbProcedure="false">#REF!</definedName>
    <definedName function="false" hidden="true" name="_Ctrl_78" vbProcedure="false">#REF!</definedName>
    <definedName function="false" hidden="true" name="_Ctrl_79" vbProcedure="false">#REF!</definedName>
    <definedName function="false" hidden="true" name="_Ctrl_80" vbProcedure="false">#REF!</definedName>
    <definedName function="false" hidden="true" name="_Ctrl_81" vbProcedure="false">#REF!</definedName>
    <definedName function="false" hidden="true" name="_Ctrl_82" vbProcedure="false">#REF!</definedName>
    <definedName function="false" hidden="true" name="_Ctrl_83" vbProcedure="false">#REF!</definedName>
    <definedName function="false" hidden="true" name="_Ctrl_84" vbProcedure="false">#REF!</definedName>
    <definedName function="false" hidden="true" name="_Ctrl_85" vbProcedure="false">#REF!</definedName>
    <definedName function="false" hidden="true" name="_Ctrl_86" vbProcedure="false">#REF!</definedName>
    <definedName function="false" hidden="true" name="_Ctrl_87" vbProcedure="false">#REF!</definedName>
    <definedName function="false" hidden="true" name="_Ctrl_88" vbProcedure="false">#REF!</definedName>
    <definedName function="false" hidden="true" name="_Ctrl_89" vbProcedure="false">#REF!</definedName>
    <definedName function="false" hidden="true" name="_Ctrl_90" vbProcedure="false">#REF!</definedName>
    <definedName function="false" hidden="true" name="_Ctrl_91" vbProcedure="false">#REF!</definedName>
    <definedName function="false" hidden="true" name="_Ctrl_92" vbProcedure="false">#REF!</definedName>
    <definedName function="false" hidden="true" name="_Ctrl_93" vbProcedure="false">#REF!</definedName>
    <definedName function="false" hidden="true" name="_Ctrl_94" vbProcedure="false">#REF!</definedName>
    <definedName function="false" hidden="true" name="_Ctrl_95" vbProcedure="false">#REF!</definedName>
    <definedName function="false" hidden="true" name="_Ctrl_96" vbProcedure="false">#REF!</definedName>
    <definedName function="false" hidden="true" name="_Ctrl_97" vbProcedure="false">#REF!</definedName>
    <definedName function="false" hidden="true" name="_Ctrl_98" vbProcedure="false">#REF!</definedName>
    <definedName function="false" hidden="true" name="_Ctrl_99" vbProcedure="false">#REF!</definedName>
    <definedName function="false" hidden="false" name="_DA400000" vbProcedure="false">#REF!</definedName>
    <definedName function="false" hidden="false" name="_DAT1" vbProcedure="false">#REF!</definedName>
    <definedName function="false" hidden="false" name="_DAT10" vbProcedure="false">#REF!</definedName>
    <definedName function="false" hidden="false" name="_DAT11" vbProcedure="false">#REF!</definedName>
    <definedName function="false" hidden="false" name="_DAT2" vbProcedure="false">#REF!</definedName>
    <definedName function="false" hidden="false" name="_DAT3" vbProcedure="false">#REF!</definedName>
    <definedName function="false" hidden="false" name="_DAT4" vbProcedure="false">#REF!</definedName>
    <definedName function="false" hidden="false" name="_DAT5" vbProcedure="false">#REF!</definedName>
    <definedName function="false" hidden="false" name="_DAT6" vbProcedure="false">#REF!</definedName>
    <definedName function="false" hidden="false" name="_DAT7" vbProcedure="false">#REF!</definedName>
    <definedName function="false" hidden="false" name="_DAT8" vbProcedure="false">#REF!</definedName>
    <definedName function="false" hidden="false" name="_DAT9" vbProcedure="false">#REF!</definedName>
    <definedName function="false" hidden="false" name="_def2" vbProcedure="false">#REF!</definedName>
    <definedName function="false" hidden="false" name="_def3" vbProcedure="false">#REF!</definedName>
    <definedName function="false" hidden="false" name="_def4" vbProcedure="false">#REF!</definedName>
    <definedName function="false" hidden="false" name="_def5" vbProcedure="false">#REF!</definedName>
    <definedName function="false" hidden="false" name="_DEP009" vbProcedure="false">#REF!</definedName>
    <definedName function="false" hidden="false" name="_DEP08" vbProcedure="false">#REF!</definedName>
    <definedName function="false" hidden="false" name="_DEP09" vbProcedure="false">#REF!</definedName>
    <definedName function="false" hidden="false" name="_DF500000" vbProcedure="false">#REF!</definedName>
    <definedName function="false" hidden="false" name="_DTT08" vbProcedure="false">#REF!</definedName>
    <definedName function="false" hidden="false" name="_FEB1" vbProcedure="false">#REF!</definedName>
    <definedName function="false" hidden="false" name="_FEB2" vbProcedure="false">#REF!</definedName>
    <definedName function="false" hidden="true" name="_Fill" vbProcedure="false">#REF!</definedName>
    <definedName function="false" hidden="false" name="_GAE08" vbProcedure="false">#REF!</definedName>
    <definedName function="false" hidden="false" name="_GAE09" vbProcedure="false">#REF!</definedName>
    <definedName function="false" hidden="false" name="_INV08" vbProcedure="false">#REF!</definedName>
    <definedName function="false" hidden="false" name="_INV09" vbProcedure="false">#REF!</definedName>
    <definedName function="false" hidden="false" name="_JAN2" vbProcedure="false">#REF!</definedName>
    <definedName function="false" hidden="false" name="_JC15" vbProcedure="false">#REF!</definedName>
    <definedName function="false" hidden="false" name="_Jnr1" vbProcedure="false">#REF!</definedName>
    <definedName function="false" hidden="false" name="_Jnr3" vbProcedure="false">#REF!</definedName>
    <definedName function="false" hidden="false" name="_Jnr4" vbProcedure="false">#REF!</definedName>
    <definedName function="false" hidden="true" name="_Key1" vbProcedure="false">#REF!</definedName>
    <definedName function="false" hidden="true" name="_Key2" vbProcedure="false">#REF!</definedName>
    <definedName function="false" hidden="false" name="_LTB08" vbProcedure="false">#REF!</definedName>
    <definedName function="false" hidden="false" name="_LTB09" vbProcedure="false">#REF!</definedName>
    <definedName function="false" hidden="false" name="_MAR1" vbProcedure="false">#REF!</definedName>
    <definedName function="false" hidden="false" name="_MAR2" vbProcedure="false">#REF!</definedName>
    <definedName function="false" hidden="false" name="_MD3" vbProcedure="false">#REF!</definedName>
    <definedName function="false" hidden="false" name="_MD4" vbProcedure="false">#REF!</definedName>
    <definedName function="false" hidden="false" name="_MD5" vbProcedure="false">#REF!</definedName>
    <definedName function="false" hidden="false" name="_Mgt5" vbProcedure="false">#REF!</definedName>
    <definedName function="false" hidden="false" name="_NFC08" vbProcedure="false">#REF!</definedName>
    <definedName function="false" hidden="false" name="_NFC09" vbProcedure="false">#REF!</definedName>
    <definedName function="false" hidden="false" name="_Nom1" vbProcedure="false">#REF!</definedName>
    <definedName function="false" hidden="false" name="_Nom10" vbProcedure="false">#REF!</definedName>
    <definedName function="false" hidden="false" name="_Nom11" vbProcedure="false">#REF!</definedName>
    <definedName function="false" hidden="false" name="_Nom12" vbProcedure="false">#REF!</definedName>
    <definedName function="false" hidden="false" name="_Nom13" vbProcedure="false">#REF!</definedName>
    <definedName function="false" hidden="false" name="_Nom14" vbProcedure="false">#REF!</definedName>
    <definedName function="false" hidden="false" name="_Nom15" vbProcedure="false">#REF!</definedName>
    <definedName function="false" hidden="false" name="_Nom16" vbProcedure="false">#REF!</definedName>
    <definedName function="false" hidden="false" name="_Nom17" vbProcedure="false">#REF!</definedName>
    <definedName function="false" hidden="false" name="_Nom18" vbProcedure="false">#REF!</definedName>
    <definedName function="false" hidden="false" name="_Nom19" vbProcedure="false">#REF!</definedName>
    <definedName function="false" hidden="false" name="_Nom2" vbProcedure="false">#REF!</definedName>
    <definedName function="false" hidden="false" name="_Nom22" vbProcedure="false">#REF!</definedName>
    <definedName function="false" hidden="false" name="_Nom23" vbProcedure="false">#REF!</definedName>
    <definedName function="false" hidden="false" name="_Nom24" vbProcedure="false">#REF!</definedName>
    <definedName function="false" hidden="false" name="_Nom25" vbProcedure="false">#REF!</definedName>
    <definedName function="false" hidden="false" name="_Nom26" vbProcedure="false">#REF!</definedName>
    <definedName function="false" hidden="false" name="_Nom27" vbProcedure="false">#REF!</definedName>
    <definedName function="false" hidden="false" name="_Nom28" vbProcedure="false">#REF!</definedName>
    <definedName function="false" hidden="false" name="_Nom29" vbProcedure="false">#REF!</definedName>
    <definedName function="false" hidden="false" name="_Nom3" vbProcedure="false">#REF!</definedName>
    <definedName function="false" hidden="false" name="_Nom30" vbProcedure="false">#REF!</definedName>
    <definedName function="false" hidden="false" name="_Nom31" vbProcedure="false">#REF!</definedName>
    <definedName function="false" hidden="false" name="_Nom32" vbProcedure="false">#REF!</definedName>
    <definedName function="false" hidden="false" name="_Nom33" vbProcedure="false">#REF!</definedName>
    <definedName function="false" hidden="false" name="_Nom4" vbProcedure="false">#REF!</definedName>
    <definedName function="false" hidden="false" name="_Nom5" vbProcedure="false">#REF!</definedName>
    <definedName function="false" hidden="false" name="_Nom6" vbProcedure="false">#REF!</definedName>
    <definedName function="false" hidden="false" name="_Nom7" vbProcedure="false">#REF!</definedName>
    <definedName function="false" hidden="false" name="_Nom8" vbProcedure="false">#REF!</definedName>
    <definedName function="false" hidden="false" name="_Nom9" vbProcedure="false">#REF!</definedName>
    <definedName function="false" hidden="false" name="_OH1" vbProcedure="false">#REF!</definedName>
    <definedName function="false" hidden="false" name="_OH2" vbProcedure="false">#REF!</definedName>
    <definedName function="false" hidden="false" name="_OOE08" vbProcedure="false">#REF!</definedName>
    <definedName function="false" hidden="false" name="_OOE09" vbProcedure="false">#REF!</definedName>
    <definedName function="false" hidden="false" name="_OOI08" vbProcedure="false">#REF!</definedName>
    <definedName function="false" hidden="false" name="_OOI09" vbProcedure="false">#REF!</definedName>
    <definedName function="false" hidden="true" name="_Order1" vbProcedure="false">255</definedName>
    <definedName function="false" hidden="true" name="_Order2" vbProcedure="false">255</definedName>
    <definedName function="false" hidden="false" name="_ORV08" vbProcedure="false">#REF!</definedName>
    <definedName function="false" hidden="false" name="_ORV09" vbProcedure="false">#REF!</definedName>
    <definedName function="false" hidden="false" name="_OUT1" vbProcedure="false">#REF!</definedName>
    <definedName function="false" hidden="false" name="_OUT2" vbProcedure="false">#REF!</definedName>
    <definedName function="false" hidden="false" name="_PBD08" vbProcedure="false">#REF!</definedName>
    <definedName function="false" hidden="false" name="_PBD09" vbProcedure="false">#REF!</definedName>
    <definedName function="false" hidden="false" name="_PDA1" vbProcedure="false">#REF!</definedName>
    <definedName function="false" hidden="false" name="_PDA2" vbProcedure="false">#REF!</definedName>
    <definedName function="false" hidden="false" name="_PDA3" vbProcedure="false">#REF!</definedName>
    <definedName function="false" hidden="false" name="_PPE08" vbProcedure="false">#REF!</definedName>
    <definedName function="false" hidden="false" name="_PPE09" vbProcedure="false">#REF!</definedName>
    <definedName function="false" hidden="false" name="_PR1" vbProcedure="false">#N/A</definedName>
    <definedName function="false" hidden="false" name="_RTE08" vbProcedure="false">#REF!</definedName>
    <definedName function="false" hidden="false" name="_RTE09" vbProcedure="false">#REF!</definedName>
    <definedName function="false" hidden="true" name="_sea44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false" name="_SHC08" vbProcedure="false">#REF!</definedName>
    <definedName function="false" hidden="false" name="_SHC09" vbProcedure="false">#REF!</definedName>
    <definedName function="false" hidden="false" name="_SME08" vbProcedure="false">#REF!</definedName>
    <definedName function="false" hidden="false" name="_SME09" vbProcedure="false">#REF!</definedName>
    <definedName function="false" hidden="true" name="_Sort" vbProcedure="false">#REF!</definedName>
    <definedName function="false" hidden="false" name="_SUB08" vbProcedure="false">#REF!</definedName>
    <definedName function="false" hidden="false" name="_SUB09" vbProcedure="false">#REF!</definedName>
    <definedName function="false" hidden="false" name="_Tax1" vbProcedure="false">#REF!</definedName>
    <definedName function="false" hidden="false" name="_Tax10" vbProcedure="false">#REF!</definedName>
    <definedName function="false" hidden="false" name="_Tax11" vbProcedure="false">#REF!</definedName>
    <definedName function="false" hidden="false" name="_TAX12" vbProcedure="false">#REF!</definedName>
    <definedName function="false" hidden="false" name="_TAX123" vbProcedure="false">#REF!</definedName>
    <definedName function="false" hidden="false" name="_tax1234" vbProcedure="false">#REF!</definedName>
    <definedName function="false" hidden="false" name="_tax12345" vbProcedure="false">#REF!</definedName>
    <definedName function="false" hidden="false" name="_Tax2" vbProcedure="false">#REF!</definedName>
    <definedName function="false" hidden="false" name="_TAX21" vbProcedure="false">#REF!</definedName>
    <definedName function="false" hidden="false" name="_Tax3" vbProcedure="false">#REF!</definedName>
    <definedName function="false" hidden="false" name="_Tax4" vbProcedure="false">#REF!</definedName>
    <definedName function="false" hidden="false" name="_Tax5" vbProcedure="false">#REF!</definedName>
    <definedName function="false" hidden="false" name="_Tax6" vbProcedure="false">#REF!</definedName>
    <definedName function="false" hidden="false" name="_Tax7" vbProcedure="false">#REF!</definedName>
    <definedName function="false" hidden="false" name="_Tax8" vbProcedure="false">#REF!</definedName>
    <definedName function="false" hidden="false" name="_Tax9" vbProcedure="false">#REF!</definedName>
    <definedName function="false" hidden="false" name="_tb1" vbProcedure="false">#REF!</definedName>
    <definedName function="false" hidden="false" name="_TOR08" vbProcedure="false">#REF!</definedName>
    <definedName function="false" hidden="false" name="_TOR09" vbProcedure="false">#REF!</definedName>
    <definedName function="false" hidden="false" name="_TR08" vbProcedure="false">#REF!</definedName>
    <definedName function="false" hidden="false" name="_TR09" vbProcedure="false">#REF!</definedName>
    <definedName function="false" hidden="false" name="_TRP08" vbProcedure="false">#REF!</definedName>
    <definedName function="false" hidden="false" name="_TRP09" vbProcedure="false">#REF!</definedName>
    <definedName function="false" hidden="true" name="_w2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false" name="_WHT1" vbProcedure="false">#REF!</definedName>
    <definedName function="false" hidden="false" name="_xlnm.Criteria" vbProcedure="false">#REF!</definedName>
    <definedName function="false" hidden="false" name="_xlnm.Database" vbProcedure="false">#REF!</definedName>
    <definedName function="false" hidden="false" name="_xlnm.Extract" vbProcedure="false">[16]silicate!#ref!</definedName>
    <definedName function="false" hidden="false" name="_xlnm.Print_Area" vbProcedure="false">#REF!</definedName>
    <definedName function="false" hidden="false" name="_xlnm.Print_Titles" vbProcedure="false">#REF!</definedName>
    <definedName function="false" hidden="false" name="_xlnm.Recorder" vbProcedure="false">#REF!</definedName>
    <definedName function="false" hidden="true" name="__10__123Graph_CCHART_5" vbProcedure="false">#REF!</definedName>
    <definedName function="false" hidden="true" name="__11__123Graph_DCHART_4" vbProcedure="false">#REF!</definedName>
    <definedName function="false" hidden="true" name="__123Graph_A" vbProcedure="false">#REF!</definedName>
    <definedName function="false" hidden="true" name="__123Graph_ACURRENT" vbProcedure="false">[2]fitoutconfcentre!#ref!</definedName>
    <definedName function="false" hidden="true" name="__123Graph_C" vbProcedure="false">#REF!</definedName>
    <definedName function="false" hidden="true" name="__123Graph_D" vbProcedure="false">#REF!</definedName>
    <definedName function="false" hidden="true" name="__123Graph_E" vbProcedure="false">#REF!</definedName>
    <definedName function="false" hidden="true" name="__123Graph_X" vbProcedure="false">#REF!</definedName>
    <definedName function="false" hidden="true" name="__12__123Graph_XCHART_3" vbProcedure="false">#REF!</definedName>
    <definedName function="false" hidden="true" name="__13__123Graph_XCHART_4" vbProcedure="false">#REF!</definedName>
    <definedName function="false" hidden="true" name="__14__123Graph_XCHART_5" vbProcedure="false">#REF!</definedName>
    <definedName function="false" hidden="true" name="__1__123Graph_ACHART_2" vbProcedure="false">#REF!</definedName>
    <definedName function="false" hidden="true" name="__2__123Graph_ACHART_3" vbProcedure="false">#REF!</definedName>
    <definedName function="false" hidden="true" name="__3__123Graph_ACHART_4" vbProcedure="false">#REF!</definedName>
    <definedName function="false" hidden="true" name="__4__123Graph_ACHART_5" vbProcedure="false">#REF!</definedName>
    <definedName function="false" hidden="true" name="__5__123Graph_BCHART_2" vbProcedure="false">#REF!</definedName>
    <definedName function="false" hidden="true" name="__6__123Graph_BCHART_3" vbProcedure="false">#REF!</definedName>
    <definedName function="false" hidden="true" name="__7__123Graph_BCHART_4" vbProcedure="false">#REF!</definedName>
    <definedName function="false" hidden="true" name="__8__123Graph_CCHART_2" vbProcedure="false">#REF!</definedName>
    <definedName function="false" hidden="true" name="__9__123Graph_CCHART_4" vbProcedure="false">#REF!</definedName>
    <definedName function="false" hidden="false" name="__All1" vbProcedure="false">#REF!</definedName>
    <definedName function="false" hidden="false" name="__All2" vbProcedure="false">#REF!</definedName>
    <definedName function="false" hidden="false" name="__DA400000" vbProcedure="false">#REF!</definedName>
    <definedName function="false" hidden="false" name="__DAT1" vbProcedure="false">#REF!</definedName>
    <definedName function="false" hidden="false" name="__DAT10" vbProcedure="false">#REF!</definedName>
    <definedName function="false" hidden="false" name="__DAT11" vbProcedure="false">#REF!</definedName>
    <definedName function="false" hidden="false" name="__DAT2" vbProcedure="false">#REF!</definedName>
    <definedName function="false" hidden="false" name="__DAT3" vbProcedure="false">#REF!</definedName>
    <definedName function="false" hidden="false" name="__DAT4" vbProcedure="false">#REF!</definedName>
    <definedName function="false" hidden="false" name="__DAT5" vbProcedure="false">#REF!</definedName>
    <definedName function="false" hidden="false" name="__DAT6" vbProcedure="false">#REF!</definedName>
    <definedName function="false" hidden="false" name="__DAT7" vbProcedure="false">#REF!</definedName>
    <definedName function="false" hidden="false" name="__DAT8" vbProcedure="false">#REF!</definedName>
    <definedName function="false" hidden="false" name="__DAT9" vbProcedure="false">#REF!</definedName>
    <definedName function="false" hidden="false" name="__def2" vbProcedure="false">#REF!</definedName>
    <definedName function="false" hidden="false" name="__def3" vbProcedure="false">#REF!</definedName>
    <definedName function="false" hidden="false" name="__def4" vbProcedure="false">#REF!</definedName>
    <definedName function="false" hidden="false" name="__def5" vbProcedure="false">#REF!</definedName>
    <definedName function="false" hidden="false" name="__DF500000" vbProcedure="false">#REF!</definedName>
    <definedName function="false" hidden="false" name="__FEB1" vbProcedure="false">#REF!</definedName>
    <definedName function="false" hidden="false" name="__FEB2" vbProcedure="false">#REF!</definedName>
    <definedName function="false" hidden="false" name="__JAN2" vbProcedure="false">#REF!</definedName>
    <definedName function="false" hidden="false" name="__JC15" vbProcedure="false">#REF!</definedName>
    <definedName function="false" hidden="false" name="__Jnr1" vbProcedure="false">#REF!</definedName>
    <definedName function="false" hidden="false" name="__Jnr3" vbProcedure="false">#REF!</definedName>
    <definedName function="false" hidden="false" name="__Jnr4" vbProcedure="false">#REF!</definedName>
    <definedName function="false" hidden="false" name="__MAR1" vbProcedure="false">#REF!</definedName>
    <definedName function="false" hidden="false" name="__MAR2" vbProcedure="false">#REF!</definedName>
    <definedName function="false" hidden="false" name="__MD3" vbProcedure="false">#REF!</definedName>
    <definedName function="false" hidden="false" name="__MD4" vbProcedure="false">#REF!</definedName>
    <definedName function="false" hidden="false" name="__MD5" vbProcedure="false">#REF!</definedName>
    <definedName function="false" hidden="false" name="__Mgt5" vbProcedure="false">#REF!</definedName>
    <definedName function="false" hidden="false" name="__OH1" vbProcedure="false">#REF!</definedName>
    <definedName function="false" hidden="false" name="__OH2" vbProcedure="false">#REF!</definedName>
    <definedName function="false" hidden="false" name="__PDA1" vbProcedure="false">#REF!</definedName>
    <definedName function="false" hidden="false" name="__PDA2" vbProcedure="false">#REF!</definedName>
    <definedName function="false" hidden="false" name="__PDA3" vbProcedure="false">#REF!</definedName>
    <definedName function="false" hidden="false" name="__PR1" vbProcedure="false">#N/A</definedName>
    <definedName function="false" hidden="true" name="__sea44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false" name="__Tax1" vbProcedure="false">#REF!</definedName>
    <definedName function="false" hidden="false" name="__Tax10" vbProcedure="false">#REF!</definedName>
    <definedName function="false" hidden="false" name="__Tax11" vbProcedure="false">#REF!</definedName>
    <definedName function="false" hidden="false" name="__TAX12" vbProcedure="false">#REF!</definedName>
    <definedName function="false" hidden="false" name="__TAX123" vbProcedure="false">#REF!</definedName>
    <definedName function="false" hidden="false" name="__tax1234" vbProcedure="false">#REF!</definedName>
    <definedName function="false" hidden="false" name="__tax12345" vbProcedure="false">#REF!</definedName>
    <definedName function="false" hidden="false" name="__Tax2" vbProcedure="false">#REF!</definedName>
    <definedName function="false" hidden="false" name="__TAX21" vbProcedure="false">#REF!</definedName>
    <definedName function="false" hidden="false" name="__Tax3" vbProcedure="false">#REF!</definedName>
    <definedName function="false" hidden="false" name="__Tax4" vbProcedure="false">#REF!</definedName>
    <definedName function="false" hidden="false" name="__Tax5" vbProcedure="false">#REF!</definedName>
    <definedName function="false" hidden="false" name="__Tax6" vbProcedure="false">#REF!</definedName>
    <definedName function="false" hidden="false" name="__Tax7" vbProcedure="false">#REF!</definedName>
    <definedName function="false" hidden="false" name="__Tax8" vbProcedure="false">#REF!</definedName>
    <definedName function="false" hidden="false" name="__Tax9" vbProcedure="false">#REF!</definedName>
    <definedName function="false" hidden="false" name="__tb1" vbProcedure="false">#REF!</definedName>
    <definedName function="false" hidden="true" name="__w2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false" name="__WHT1" vbProcedure="false">#REF!</definedName>
    <definedName function="false" hidden="true" name="__xlfn.BAHTTEXT" vbProcedure="false">#NAME?</definedName>
    <definedName function="false" hidden="false" name="___All1" vbProcedure="false">#REF!</definedName>
    <definedName function="false" hidden="false" name="___All2" vbProcedure="false">#REF!</definedName>
    <definedName function="false" hidden="false" name="___DA400000" vbProcedure="false">#REF!</definedName>
    <definedName function="false" hidden="false" name="___DAT1" vbProcedure="false">#REF!</definedName>
    <definedName function="false" hidden="false" name="___DAT10" vbProcedure="false">#REF!</definedName>
    <definedName function="false" hidden="false" name="___DAT11" vbProcedure="false">#REF!</definedName>
    <definedName function="false" hidden="false" name="___DAT2" vbProcedure="false">#REF!</definedName>
    <definedName function="false" hidden="false" name="___DAT3" vbProcedure="false">#REF!</definedName>
    <definedName function="false" hidden="false" name="___DAT4" vbProcedure="false">#REF!</definedName>
    <definedName function="false" hidden="false" name="___DAT5" vbProcedure="false">#REF!</definedName>
    <definedName function="false" hidden="false" name="___DAT6" vbProcedure="false">#REF!</definedName>
    <definedName function="false" hidden="false" name="___DAT7" vbProcedure="false">#REF!</definedName>
    <definedName function="false" hidden="false" name="___DAT8" vbProcedure="false">#REF!</definedName>
    <definedName function="false" hidden="false" name="___DAT9" vbProcedure="false">#REF!</definedName>
    <definedName function="false" hidden="false" name="___def2" vbProcedure="false">#REF!</definedName>
    <definedName function="false" hidden="false" name="___def3" vbProcedure="false">#REF!</definedName>
    <definedName function="false" hidden="false" name="___def4" vbProcedure="false">#REF!</definedName>
    <definedName function="false" hidden="false" name="___def5" vbProcedure="false">#REF!</definedName>
    <definedName function="false" hidden="false" name="___DF500000" vbProcedure="false">#REF!</definedName>
    <definedName function="false" hidden="false" name="___FEB1" vbProcedure="false">#REF!</definedName>
    <definedName function="false" hidden="false" name="___FEB2" vbProcedure="false">#REF!</definedName>
    <definedName function="false" hidden="false" name="___JAN2" vbProcedure="false">#REF!</definedName>
    <definedName function="false" hidden="false" name="___JC15" vbProcedure="false">#REF!</definedName>
    <definedName function="false" hidden="false" name="___Jnr1" vbProcedure="false">#REF!</definedName>
    <definedName function="false" hidden="false" name="___Jnr3" vbProcedure="false">#REF!</definedName>
    <definedName function="false" hidden="false" name="___Jnr4" vbProcedure="false">#REF!</definedName>
    <definedName function="false" hidden="false" name="___MAR1" vbProcedure="false">#REF!</definedName>
    <definedName function="false" hidden="false" name="___MAR2" vbProcedure="false">#REF!</definedName>
    <definedName function="false" hidden="false" name="___MD1" vbProcedure="false">#REF!</definedName>
    <definedName function="false" hidden="false" name="___MD2" vbProcedure="false">#REF!</definedName>
    <definedName function="false" hidden="false" name="___MD3" vbProcedure="false">#REF!</definedName>
    <definedName function="false" hidden="false" name="___MD4" vbProcedure="false">#REF!</definedName>
    <definedName function="false" hidden="false" name="___MD5" vbProcedure="false">#REF!</definedName>
    <definedName function="false" hidden="false" name="___Mgt5" vbProcedure="false">#REF!</definedName>
    <definedName function="false" hidden="false" name="___OH1" vbProcedure="false">#REF!</definedName>
    <definedName function="false" hidden="false" name="___OH2" vbProcedure="false">#REF!</definedName>
    <definedName function="false" hidden="false" name="___PDA1" vbProcedure="false">#REF!</definedName>
    <definedName function="false" hidden="false" name="___PDA2" vbProcedure="false">#REF!</definedName>
    <definedName function="false" hidden="false" name="___PDA3" vbProcedure="false">#REF!</definedName>
    <definedName function="false" hidden="false" name="___PR1" vbProcedure="false">#N/A</definedName>
    <definedName function="false" hidden="true" name="___sea44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false" name="___Tax1" vbProcedure="false">#REF!</definedName>
    <definedName function="false" hidden="false" name="___Tax10" vbProcedure="false">#REF!</definedName>
    <definedName function="false" hidden="false" name="___Tax11" vbProcedure="false">#REF!</definedName>
    <definedName function="false" hidden="false" name="___TAX12" vbProcedure="false">#REF!</definedName>
    <definedName function="false" hidden="false" name="___TAX123" vbProcedure="false">#REF!</definedName>
    <definedName function="false" hidden="false" name="___tax1234" vbProcedure="false">#REF!</definedName>
    <definedName function="false" hidden="false" name="___tax12345" vbProcedure="false">#REF!</definedName>
    <definedName function="false" hidden="false" name="___Tax2" vbProcedure="false">#REF!</definedName>
    <definedName function="false" hidden="false" name="___TAX21" vbProcedure="false">#REF!</definedName>
    <definedName function="false" hidden="false" name="___Tax3" vbProcedure="false">#REF!</definedName>
    <definedName function="false" hidden="false" name="___Tax4" vbProcedure="false">#REF!</definedName>
    <definedName function="false" hidden="false" name="___Tax5" vbProcedure="false">#REF!</definedName>
    <definedName function="false" hidden="false" name="___Tax6" vbProcedure="false">#REF!</definedName>
    <definedName function="false" hidden="false" name="___Tax7" vbProcedure="false">#REF!</definedName>
    <definedName function="false" hidden="false" name="___Tax8" vbProcedure="false">#REF!</definedName>
    <definedName function="false" hidden="false" name="___Tax9" vbProcedure="false">#REF!</definedName>
    <definedName function="false" hidden="false" name="___tb1" vbProcedure="false">#REF!</definedName>
    <definedName function="false" hidden="true" name="___w2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false" name="___WHT1" vbProcedure="false">#REF!</definedName>
    <definedName function="false" hidden="true" name="___xlfn.BAHTTEXT" vbProcedure="false">#NAME?</definedName>
    <definedName function="false" hidden="false" name="____All1" vbProcedure="false">#REF!</definedName>
    <definedName function="false" hidden="false" name="____All2" vbProcedure="false">#REF!</definedName>
    <definedName function="false" hidden="false" name="____DA400000" vbProcedure="false">#REF!</definedName>
    <definedName function="false" hidden="false" name="____DAT1" vbProcedure="false">#REF!</definedName>
    <definedName function="false" hidden="false" name="____DAT10" vbProcedure="false">#REF!</definedName>
    <definedName function="false" hidden="false" name="____DAT11" vbProcedure="false">#REF!</definedName>
    <definedName function="false" hidden="false" name="____DAT2" vbProcedure="false">#REF!</definedName>
    <definedName function="false" hidden="false" name="____DAT3" vbProcedure="false">#REF!</definedName>
    <definedName function="false" hidden="false" name="____DAT4" vbProcedure="false">#REF!</definedName>
    <definedName function="false" hidden="false" name="____DAT5" vbProcedure="false">#REF!</definedName>
    <definedName function="false" hidden="false" name="____DAT6" vbProcedure="false">#REF!</definedName>
    <definedName function="false" hidden="false" name="____DAT7" vbProcedure="false">#REF!</definedName>
    <definedName function="false" hidden="false" name="____DAT8" vbProcedure="false">#REF!</definedName>
    <definedName function="false" hidden="false" name="____DAT9" vbProcedure="false">#REF!</definedName>
    <definedName function="false" hidden="false" name="____def2" vbProcedure="false">#REF!</definedName>
    <definedName function="false" hidden="false" name="____def3" vbProcedure="false">#REF!</definedName>
    <definedName function="false" hidden="false" name="____def4" vbProcedure="false">#REF!</definedName>
    <definedName function="false" hidden="false" name="____def5" vbProcedure="false">#REF!</definedName>
    <definedName function="false" hidden="false" name="____DF500000" vbProcedure="false">#REF!</definedName>
    <definedName function="false" hidden="false" name="____FEB1" vbProcedure="false">#REF!</definedName>
    <definedName function="false" hidden="false" name="____FEB2" vbProcedure="false">#REF!</definedName>
    <definedName function="false" hidden="false" name="____JAN2" vbProcedure="false">#REF!</definedName>
    <definedName function="false" hidden="false" name="____JC15" vbProcedure="false">#REF!</definedName>
    <definedName function="false" hidden="false" name="____Jnr1" vbProcedure="false">#REF!</definedName>
    <definedName function="false" hidden="false" name="____Jnr3" vbProcedure="false">#REF!</definedName>
    <definedName function="false" hidden="false" name="____Jnr4" vbProcedure="false">#REF!</definedName>
    <definedName function="false" hidden="false" name="____MAR1" vbProcedure="false">#REF!</definedName>
    <definedName function="false" hidden="false" name="____MAR2" vbProcedure="false">#REF!</definedName>
    <definedName function="false" hidden="false" name="____Mgt5" vbProcedure="false">#REF!</definedName>
    <definedName function="false" hidden="false" name="____OH1" vbProcedure="false">#REF!</definedName>
    <definedName function="false" hidden="false" name="____OH2" vbProcedure="false">#REF!</definedName>
    <definedName function="false" hidden="false" name="____PDA1" vbProcedure="false">#REF!</definedName>
    <definedName function="false" hidden="false" name="____PDA2" vbProcedure="false">#REF!</definedName>
    <definedName function="false" hidden="false" name="____PDA3" vbProcedure="false">#REF!</definedName>
    <definedName function="false" hidden="false" name="____PR1" vbProcedure="false">#N/A</definedName>
    <definedName function="false" hidden="true" name="____sea44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false" name="____Tax1" vbProcedure="false">#REF!</definedName>
    <definedName function="false" hidden="false" name="____Tax10" vbProcedure="false">#REF!</definedName>
    <definedName function="false" hidden="false" name="____Tax11" vbProcedure="false">#REF!</definedName>
    <definedName function="false" hidden="false" name="____TAX12" vbProcedure="false">#REF!</definedName>
    <definedName function="false" hidden="false" name="____TAX123" vbProcedure="false">#REF!</definedName>
    <definedName function="false" hidden="false" name="____tax1234" vbProcedure="false">#REF!</definedName>
    <definedName function="false" hidden="false" name="____tax12345" vbProcedure="false">#REF!</definedName>
    <definedName function="false" hidden="false" name="____Tax2" vbProcedure="false">#REF!</definedName>
    <definedName function="false" hidden="false" name="____TAX21" vbProcedure="false">#REF!</definedName>
    <definedName function="false" hidden="false" name="____Tax3" vbProcedure="false">#REF!</definedName>
    <definedName function="false" hidden="false" name="____Tax4" vbProcedure="false">#REF!</definedName>
    <definedName function="false" hidden="false" name="____Tax5" vbProcedure="false">#REF!</definedName>
    <definedName function="false" hidden="false" name="____Tax6" vbProcedure="false">#REF!</definedName>
    <definedName function="false" hidden="false" name="____Tax7" vbProcedure="false">#REF!</definedName>
    <definedName function="false" hidden="false" name="____Tax8" vbProcedure="false">#REF!</definedName>
    <definedName function="false" hidden="false" name="____Tax9" vbProcedure="false">#REF!</definedName>
    <definedName function="false" hidden="false" name="____tb1" vbProcedure="false">#REF!</definedName>
    <definedName function="false" hidden="true" name="____w2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false" name="____WHT1" vbProcedure="false">#REF!</definedName>
    <definedName function="false" hidden="true" name="____xlfn.BAHTTEXT" vbProcedure="false">#NAME?</definedName>
    <definedName function="false" hidden="false" name="_____All1" vbProcedure="false">#REF!</definedName>
    <definedName function="false" hidden="false" name="_____All2" vbProcedure="false">#REF!</definedName>
    <definedName function="false" hidden="false" name="_____DA400000" vbProcedure="false">#REF!</definedName>
    <definedName function="false" hidden="false" name="_____DAT1" vbProcedure="false">#REF!</definedName>
    <definedName function="false" hidden="false" name="_____DAT10" vbProcedure="false">#REF!</definedName>
    <definedName function="false" hidden="false" name="_____DAT11" vbProcedure="false">#REF!</definedName>
    <definedName function="false" hidden="false" name="_____DAT2" vbProcedure="false">#REF!</definedName>
    <definedName function="false" hidden="false" name="_____DAT3" vbProcedure="false">#REF!</definedName>
    <definedName function="false" hidden="false" name="_____DAT4" vbProcedure="false">#REF!</definedName>
    <definedName function="false" hidden="false" name="_____DAT5" vbProcedure="false">#REF!</definedName>
    <definedName function="false" hidden="false" name="_____DAT6" vbProcedure="false">#REF!</definedName>
    <definedName function="false" hidden="false" name="_____DAT7" vbProcedure="false">#REF!</definedName>
    <definedName function="false" hidden="false" name="_____DAT8" vbProcedure="false">#REF!</definedName>
    <definedName function="false" hidden="false" name="_____DAT9" vbProcedure="false">#REF!</definedName>
    <definedName function="false" hidden="false" name="_____def2" vbProcedure="false">#REF!</definedName>
    <definedName function="false" hidden="false" name="_____def3" vbProcedure="false">#REF!</definedName>
    <definedName function="false" hidden="false" name="_____def4" vbProcedure="false">#REF!</definedName>
    <definedName function="false" hidden="false" name="_____def5" vbProcedure="false">#REF!</definedName>
    <definedName function="false" hidden="false" name="_____DF500000" vbProcedure="false">#REF!</definedName>
    <definedName function="false" hidden="false" name="_____FEB1" vbProcedure="false">#REF!</definedName>
    <definedName function="false" hidden="false" name="_____FEB2" vbProcedure="false">#REF!</definedName>
    <definedName function="false" hidden="false" name="_____JAN2" vbProcedure="false">#REF!</definedName>
    <definedName function="false" hidden="false" name="_____JC15" vbProcedure="false">#REF!</definedName>
    <definedName function="false" hidden="false" name="_____Jnr1" vbProcedure="false">#REF!</definedName>
    <definedName function="false" hidden="false" name="_____Jnr3" vbProcedure="false">#REF!</definedName>
    <definedName function="false" hidden="false" name="_____Jnr4" vbProcedure="false">#REF!</definedName>
    <definedName function="false" hidden="false" name="_____MAR1" vbProcedure="false">#REF!</definedName>
    <definedName function="false" hidden="false" name="_____MAR2" vbProcedure="false">#REF!</definedName>
    <definedName function="false" hidden="false" name="_____PDA1" vbProcedure="false">#REF!</definedName>
    <definedName function="false" hidden="false" name="_____PDA2" vbProcedure="false">#REF!</definedName>
    <definedName function="false" hidden="false" name="_____PDA3" vbProcedure="false">#REF!</definedName>
    <definedName function="false" hidden="false" name="_____Tax1" vbProcedure="false">#REF!</definedName>
    <definedName function="false" hidden="false" name="_____Tax10" vbProcedure="false">#REF!</definedName>
    <definedName function="false" hidden="false" name="_____Tax11" vbProcedure="false">#REF!</definedName>
    <definedName function="false" hidden="false" name="_____TAX12" vbProcedure="false">#REF!</definedName>
    <definedName function="false" hidden="false" name="_____TAX123" vbProcedure="false">#REF!</definedName>
    <definedName function="false" hidden="false" name="_____tax1234" vbProcedure="false">#REF!</definedName>
    <definedName function="false" hidden="false" name="_____tax12345" vbProcedure="false">#REF!</definedName>
    <definedName function="false" hidden="false" name="_____Tax2" vbProcedure="false">#REF!</definedName>
    <definedName function="false" hidden="false" name="_____TAX21" vbProcedure="false">#REF!</definedName>
    <definedName function="false" hidden="false" name="_____Tax3" vbProcedure="false">#REF!</definedName>
    <definedName function="false" hidden="false" name="_____Tax4" vbProcedure="false">#REF!</definedName>
    <definedName function="false" hidden="false" name="_____Tax5" vbProcedure="false">#REF!</definedName>
    <definedName function="false" hidden="false" name="_____Tax6" vbProcedure="false">#REF!</definedName>
    <definedName function="false" hidden="false" name="_____Tax7" vbProcedure="false">#REF!</definedName>
    <definedName function="false" hidden="false" name="_____Tax8" vbProcedure="false">#REF!</definedName>
    <definedName function="false" hidden="false" name="_____Tax9" vbProcedure="false">#REF!</definedName>
    <definedName function="false" hidden="false" name="_____tb1" vbProcedure="false">#REF!</definedName>
    <definedName function="false" hidden="true" name="_____w2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false" name="_____WHT1" vbProcedure="false">#REF!</definedName>
    <definedName function="false" hidden="true" name="_____xlfn.BAHTTEXT" vbProcedure="false">#NAME?</definedName>
    <definedName function="false" hidden="false" name="______DA400000" vbProcedure="false">#REF!</definedName>
    <definedName function="false" hidden="false" name="______DAT1" vbProcedure="false">#REF!</definedName>
    <definedName function="false" hidden="false" name="______DAT10" vbProcedure="false">#REF!</definedName>
    <definedName function="false" hidden="false" name="______DAT11" vbProcedure="false">#REF!</definedName>
    <definedName function="false" hidden="false" name="______DAT2" vbProcedure="false">#REF!</definedName>
    <definedName function="false" hidden="false" name="______DAT3" vbProcedure="false">#REF!</definedName>
    <definedName function="false" hidden="false" name="______DAT4" vbProcedure="false">#REF!</definedName>
    <definedName function="false" hidden="false" name="______DAT5" vbProcedure="false">#REF!</definedName>
    <definedName function="false" hidden="false" name="______DAT6" vbProcedure="false">#REF!</definedName>
    <definedName function="false" hidden="false" name="______DAT7" vbProcedure="false">#REF!</definedName>
    <definedName function="false" hidden="false" name="______DAT8" vbProcedure="false">#REF!</definedName>
    <definedName function="false" hidden="false" name="______DAT9" vbProcedure="false">#REF!</definedName>
    <definedName function="false" hidden="false" name="______DF500000" vbProcedure="false">#REF!</definedName>
    <definedName function="false" hidden="false" name="______Mgt5" vbProcedure="false">#REF!</definedName>
    <definedName function="false" hidden="true" name="______sea44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name="______w2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name="______xlfn.BAHTTEXT" vbProcedure="false">#NAME?</definedName>
    <definedName function="false" hidden="false" name="_______DAT1" vbProcedure="false">#REF!</definedName>
    <definedName function="false" hidden="false" name="_______DAT10" vbProcedure="false">#REF!</definedName>
    <definedName function="false" hidden="false" name="_______DAT11" vbProcedure="false">#REF!</definedName>
    <definedName function="false" hidden="false" name="_______DAT2" vbProcedure="false">#REF!</definedName>
    <definedName function="false" hidden="false" name="_______DAT3" vbProcedure="false">#REF!</definedName>
    <definedName function="false" hidden="false" name="_______DAT4" vbProcedure="false">#REF!</definedName>
    <definedName function="false" hidden="false" name="_______DAT5" vbProcedure="false">#REF!</definedName>
    <definedName function="false" hidden="false" name="_______DAT6" vbProcedure="false">#REF!</definedName>
    <definedName function="false" hidden="false" name="_______DAT7" vbProcedure="false">#REF!</definedName>
    <definedName function="false" hidden="false" name="_______DAT8" vbProcedure="false">#REF!</definedName>
    <definedName function="false" hidden="false" name="_______DAT9" vbProcedure="false">#REF!</definedName>
    <definedName function="false" hidden="true" name="_______xlfn.BAHTTEXT" vbProcedure="false">#NAME?</definedName>
    <definedName function="false" hidden="false" name="________DAT1" vbProcedure="false">#REF!</definedName>
    <definedName function="false" hidden="false" name="________DAT10" vbProcedure="false">#REF!</definedName>
    <definedName function="false" hidden="false" name="________DAT11" vbProcedure="false">#REF!</definedName>
    <definedName function="false" hidden="false" name="________DAT2" vbProcedure="false">#REF!</definedName>
    <definedName function="false" hidden="false" name="________DAT3" vbProcedure="false">#REF!</definedName>
    <definedName function="false" hidden="false" name="________DAT4" vbProcedure="false">#REF!</definedName>
    <definedName function="false" hidden="false" name="________DAT5" vbProcedure="false">#REF!</definedName>
    <definedName function="false" hidden="false" name="________DAT6" vbProcedure="false">#REF!</definedName>
    <definedName function="false" hidden="false" name="________DAT7" vbProcedure="false">#REF!</definedName>
    <definedName function="false" hidden="false" name="________DAT8" vbProcedure="false">#REF!</definedName>
    <definedName function="false" hidden="false" name="________DAT9" vbProcedure="false">#REF!</definedName>
    <definedName function="false" hidden="true" name="________w2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name="________xlfn.BAHTTEXT" vbProcedure="false">#NAME?</definedName>
    <definedName function="false" hidden="false" name="_________DAT1" vbProcedure="false">#REF!</definedName>
    <definedName function="false" hidden="false" name="_________DAT10" vbProcedure="false">#REF!</definedName>
    <definedName function="false" hidden="false" name="_________DAT11" vbProcedure="false">#REF!</definedName>
    <definedName function="false" hidden="false" name="_________DAT2" vbProcedure="false">#REF!</definedName>
    <definedName function="false" hidden="false" name="_________DAT3" vbProcedure="false">#REF!</definedName>
    <definedName function="false" hidden="false" name="_________DAT4" vbProcedure="false">#REF!</definedName>
    <definedName function="false" hidden="false" name="_________DAT5" vbProcedure="false">#REF!</definedName>
    <definedName function="false" hidden="false" name="_________DAT6" vbProcedure="false">#REF!</definedName>
    <definedName function="false" hidden="false" name="_________DAT7" vbProcedure="false">#REF!</definedName>
    <definedName function="false" hidden="false" name="_________DAT8" vbProcedure="false">#REF!</definedName>
    <definedName function="false" hidden="false" name="_________DAT9" vbProcedure="false">#REF!</definedName>
    <definedName function="false" hidden="true" name="_________xlfn.BAHTTEXT" vbProcedure="false">#NAME?</definedName>
    <definedName function="false" hidden="false" name="__________DAT1" vbProcedure="false">#REF!</definedName>
    <definedName function="false" hidden="false" name="__________DAT10" vbProcedure="false">#REF!</definedName>
    <definedName function="false" hidden="false" name="__________DAT11" vbProcedure="false">#REF!</definedName>
    <definedName function="false" hidden="false" name="__________DAT2" vbProcedure="false">#REF!</definedName>
    <definedName function="false" hidden="false" name="__________DAT3" vbProcedure="false">#REF!</definedName>
    <definedName function="false" hidden="false" name="__________DAT4" vbProcedure="false">#REF!</definedName>
    <definedName function="false" hidden="false" name="__________DAT5" vbProcedure="false">#REF!</definedName>
    <definedName function="false" hidden="false" name="__________DAT6" vbProcedure="false">#REF!</definedName>
    <definedName function="false" hidden="false" name="__________DAT7" vbProcedure="false">#REF!</definedName>
    <definedName function="false" hidden="false" name="__________DAT8" vbProcedure="false">#REF!</definedName>
    <definedName function="false" hidden="false" name="__________DAT9" vbProcedure="false">#REF!</definedName>
    <definedName function="false" hidden="true" name="__________w2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name="__________xlfn.BAHTTEXT" vbProcedure="false">#NAME?</definedName>
    <definedName function="false" hidden="false" name="___________DAT1" vbProcedure="false">#REF!</definedName>
    <definedName function="false" hidden="false" name="___________DAT10" vbProcedure="false">#REF!</definedName>
    <definedName function="false" hidden="false" name="___________DAT11" vbProcedure="false">#REF!</definedName>
    <definedName function="false" hidden="false" name="___________DAT2" vbProcedure="false">#REF!</definedName>
    <definedName function="false" hidden="false" name="___________DAT3" vbProcedure="false">#REF!</definedName>
    <definedName function="false" hidden="false" name="___________DAT4" vbProcedure="false">#REF!</definedName>
    <definedName function="false" hidden="false" name="___________DAT5" vbProcedure="false">#REF!</definedName>
    <definedName function="false" hidden="false" name="___________DAT6" vbProcedure="false">#REF!</definedName>
    <definedName function="false" hidden="false" name="___________DAT7" vbProcedure="false">#REF!</definedName>
    <definedName function="false" hidden="false" name="___________DAT8" vbProcedure="false">#REF!</definedName>
    <definedName function="false" hidden="false" name="___________DAT9" vbProcedure="false">#REF!</definedName>
    <definedName function="false" hidden="true" name="___________xlfn.BAHTTEXT" vbProcedure="false">#NAME?</definedName>
    <definedName function="false" hidden="true" name="____________xlfn.BAHTTEXT" vbProcedure="false">#NAME?</definedName>
    <definedName function="false" hidden="true" name="_____________xlfn.BAHTTEXT" vbProcedure="false">#NAME?</definedName>
    <definedName function="false" hidden="true" name="______________xlfn.BAHTTEXT" vbProcedure="false">#NAME?</definedName>
    <definedName function="false" hidden="true" name="_______________xlfn.BAHTTEXT" vbProcedure="false">#NAME?</definedName>
    <definedName function="false" hidden="true" name="________________xlfn.BAHTTEXT" vbProcedure="false">#NAME?</definedName>
    <definedName function="false" hidden="true" name="_________________xlfn.BAHTTEXT" vbProcedure="false">#NAME?</definedName>
    <definedName function="false" hidden="true" name="__________________xlfn.BAHTTEXT" vbProcedure="false">#NAME?</definedName>
    <definedName function="false" hidden="true" name="___________________xlfn.BAHTTEXT" vbProcedure="false">#NAME?</definedName>
    <definedName function="false" hidden="false" name="ççç" vbProcedure="false">#REF!</definedName>
    <definedName function="false" hidden="false" name="ödtarih" vbProcedure="false">#REF!</definedName>
    <definedName function="false" hidden="false" name="ökur" vbProcedure="false">#REF!</definedName>
    <definedName function="false" hidden="false" name="ÖZET" vbProcedure="false">#REF!</definedName>
    <definedName function="false" hidden="false" name="öö" vbProcedure="false">#REF!</definedName>
    <definedName function="false" hidden="false" name="İNDİRİM" vbProcedure="false">#REF!</definedName>
    <definedName function="false" hidden="false" name="İŞÇİLİK" vbProcedure="false">#REF!</definedName>
    <definedName function="false" hidden="false" name="şjg" vbProcedure="false">#REF!</definedName>
    <definedName function="false" hidden="false" name="Δ6" vbProcedure="false">#REF!</definedName>
    <definedName function="false" hidden="false" name="Εγγραφές_απαλειφής_ενδο_ομιλικών_πωλήσεων_παγίων_της_31_03_2001" vbProcedure="false">#REF!</definedName>
    <definedName function="false" hidden="false" name="Εγγραφές_απαλειφής_πωλήσεων_παγίων_προηγούμενων_χρήσεων_της_31_03_2001" vbProcedure="false">#REF!</definedName>
    <definedName function="false" hidden="false" name="Ενδο_ομιλικές_πωλήσεις_παγίων_προηγουμένων_χρήσεων" vbProcedure="false">#REF!</definedName>
    <definedName function="false" hidden="false" name="Ενδο_ομιλικές_πωλήσεις_παγίων_τρέχουσας_χρήσης" vbProcedure="false">#REF!</definedName>
    <definedName function="false" hidden="false" name="ΜΤ" vbProcedure="false">#REF!</definedName>
    <definedName function="false" hidden="false" name="استشاري" vbProcedure="false">#REF!</definedName>
    <definedName function="false" hidden="false" name="اسم_المشروع" vbProcedure="false">#REF!</definedName>
    <definedName function="false" hidden="false" name="الباب_الثامن__الأبواب_والشبابيك" vbProcedure="false">[24]boq!#ref!</definedName>
    <definedName function="false" hidden="false" name="الباب_الثانى" vbProcedure="false">[24]boq!#ref!</definedName>
    <definedName function="false" hidden="false" name="الباب_الحادى_عشر" vbProcedure="false">[24]boq!#ref!</definedName>
    <definedName function="false" hidden="false" name="الباب_العاشر" vbProcedure="false">[24]boq!#ref!</definedName>
    <definedName function="false" hidden="false" name="الجوهرى2" vbProcedure="false">#REF!</definedName>
    <definedName function="false" hidden="false" name="الحفر" vbProcedure="false">#REF!</definedName>
    <definedName function="false" hidden="false" name="ببب" vbProcedure="false">#REF!</definedName>
    <definedName function="false" hidden="false" name="تصنيف_المستفيد" vbProcedure="false">#REF!</definedName>
    <definedName function="false" hidden="false" name="ثثثثث" vbProcedure="false">#REF!</definedName>
    <definedName function="false" hidden="false" name="ثقؤبس" vbProcedure="false">#REF!</definedName>
    <definedName function="false" hidden="false" name="حح" vbProcedure="false">#REF!</definedName>
    <definedName function="false" hidden="true" name="ححح" vbProcedure="false">#N/A</definedName>
    <definedName function="false" hidden="false" name="رقم_المشروع" vbProcedure="false">#REF!</definedName>
    <definedName function="false" hidden="false" name="شس" vbProcedure="false">#REF!</definedName>
    <definedName function="false" hidden="false" name="صفحة_14" vbProcedure="false">[24]boq!#ref!</definedName>
    <definedName function="false" hidden="false" name="صفحة_15" vbProcedure="false">[24]boq!#ref!</definedName>
    <definedName function="false" hidden="false" name="صفحة_16" vbProcedure="false">[24]boq!#ref!</definedName>
    <definedName function="false" hidden="false" name="صفحة_17" vbProcedure="false">[24]boq!#ref!</definedName>
    <definedName function="false" hidden="false" name="صفحة_20" vbProcedure="false">[24]boq!#ref!</definedName>
    <definedName function="false" hidden="false" name="صفحة_21" vbProcedure="false">[24]boq!#ref!</definedName>
    <definedName function="false" hidden="false" name="صفحة_22" vbProcedure="false">[24]boq!#ref!</definedName>
    <definedName function="false" hidden="false" name="صفحة_23" vbProcedure="false">[24]boq!#ref!</definedName>
    <definedName function="false" hidden="false" name="ض" vbProcedure="false">#REF!</definedName>
    <definedName function="false" hidden="false" name="طط" vbProcedure="false">#REF!</definedName>
    <definedName function="false" hidden="false" name="عهغ" vbProcedure="false">#REF!</definedName>
    <definedName function="false" hidden="false" name="غغغغغغغ" vbProcedure="false">#REF!</definedName>
    <definedName function="false" hidden="false" name="فقثص" vbProcedure="false">#REF!</definedName>
    <definedName function="false" hidden="false" name="كككك" vbProcedure="false">#REF!</definedName>
    <definedName function="false" hidden="false" name="لآثل" vbProcedure="false">#REF!</definedName>
    <definedName function="false" hidden="false" name="للللل" vbProcedure="false">#REF!</definedName>
    <definedName function="false" hidden="false" name="معماري" vbProcedure="false">#REF!</definedName>
    <definedName function="false" hidden="false" name="مقاول" vbProcedure="false">#REF!</definedName>
    <definedName function="false" hidden="false" name="مورد" vbProcedure="false">#REF!</definedName>
    <definedName function="false" hidden="false" name="موقف_الدفعة" vbProcedure="false">#REF!</definedName>
    <definedName function="false" hidden="false" name="ن165" vbProcedure="false">#REF!</definedName>
    <definedName function="false" hidden="false" name="نتتاى" vbProcedure="false">#REF!</definedName>
    <definedName function="false" hidden="false" name="نوغههونخ" vbProcedure="false">#REF!</definedName>
    <definedName function="false" hidden="false" name="هتهعتختخهتخ" vbProcedure="false">#REF!</definedName>
    <definedName function="false" hidden="false" name="入力方法の選択" vbProcedure="false">#REF!</definedName>
    <definedName function="false" hidden="false" name="入力ﾌｫｰﾑ" vbProcedure="false">#REF!</definedName>
    <definedName function="false" hidden="false" name="出力ﾌｫｰﾑ" vbProcedure="false">#REF!</definedName>
    <definedName function="false" hidden="false" localSheetId="2" name="DataFilter" vbProcedure="false">[13]!DataFilter</definedName>
    <definedName function="false" hidden="false" localSheetId="2" name="DataSort" vbProcedure="false">[13]!DataSort</definedName>
    <definedName function="false" hidden="true" localSheetId="2" name="ddssdsd" vbProcedure="false">((strategyevalscenario64="E")+(strategyevalscenario64="D")*2+(strategyevalscenario64="C")*3+(strategyevalscenario64="B")*4+(strategyevalscenario64="A")*5-0.5)</definedName>
    <definedName function="false" hidden="true" localSheetId="2" name="fshysdysjxccs" vbProcedure="false">((people_mobevalscenario77="E")+(people_mobevalscenario77="D")*2+(people_mobevalscenario77="C")*3+(people_mobevalscenario77="B")*4+(people_mobevalscenario77="A")*5-0.5)</definedName>
    <definedName function="false" hidden="false" localSheetId="2" name="GoBack" vbProcedure="false">[13]sheet1!goback</definedName>
    <definedName function="false" hidden="true" localSheetId="2" name="M___S__I_Actual73" vbProcedure="false">((m___s__i_evalactual73="E")+(m___s__i_evalactual73="D")*2+(m___s__i_evalactual73="C")*3+(m___s__i_evalactual73="B")*4+(m___s__i_evalactual73="A")*5-0.5)</definedName>
    <definedName function="false" hidden="true" localSheetId="2" name="M___S__I_Scenario73" vbProcedure="false">((m___s__i_evalscenario73="E")+(m___s__i_evalscenario73="D")*2+(m___s__i_evalscenario73="C")*3+(m___s__i_evalscenario73="B")*4+(m___s__i_evalscenario73="A")*5-0.5)</definedName>
    <definedName function="false" hidden="true" localSheetId="2" name="OTHER_LEVERSActual56" vbProcedure="false">((other_leversevalactual56="E")+(other_leversevalactual56="D")*2+(other_leversevalactual56="C")*3+(other_leversevalactual56="B")*4+(other_leversevalactual56="A")*5-0.5)</definedName>
    <definedName function="false" hidden="true" localSheetId="2" name="OTHER_LEVERSActual58" vbProcedure="false">((other_leversevalactual58="E")+(other_leversevalactual58="D")*2+(other_leversevalactual58="C")*3+(other_leversevalactual58="B")*4+(other_leversevalactual58="A")*5-0.5)</definedName>
    <definedName function="false" hidden="true" localSheetId="2" name="OTHER_LEVERSScenario56" vbProcedure="false">((other_leversevalscenario56="E")+(other_leversevalscenario56="D")*2+(other_leversevalscenario56="C")*3+(other_leversevalscenario56="B")*4+(other_leversevalscenario56="A")*5-0.5)</definedName>
    <definedName function="false" hidden="true" localSheetId="2" name="OTHER_LEVERSScenario58" vbProcedure="false">((other_leversevalscenario58="E")+(other_leversevalscenario58="D")*2+(other_leversevalscenario58="C")*3+(other_leversevalscenario58="B")*4+(other_leversevalscenario58="A")*5-0.5)</definedName>
    <definedName function="false" hidden="true" localSheetId="2" name="PEOPLE_MOBActual71" vbProcedure="false">((people_mobevalactual71="E")+(people_mobevalactual71="D")*2+(people_mobevalactual71="C")*3+(people_mobevalactual71="B")*4+(people_mobevalactual71="A")*5-0.5)</definedName>
    <definedName function="false" hidden="true" localSheetId="2" name="PEOPLE_MOBActual72" vbProcedure="false">((people_mobevalactual72="E")+(people_mobevalactual72="D")*2+(people_mobevalactual72="C")*3+(people_mobevalactual72="B")*4+(people_mobevalactual72="A")*5-0.5)</definedName>
    <definedName function="false" hidden="true" localSheetId="2" name="PEOPLE_MOBActual73" vbProcedure="false">((people_mobevalactual73="E")+(people_mobevalactual73="D")*2+(people_mobevalactual73="C")*3+(people_mobevalactual73="B")*4+(people_mobevalactual73="A")*5-0.5)</definedName>
    <definedName function="false" hidden="true" localSheetId="2" name="PEOPLE_MOBActual74" vbProcedure="false">((people_mobevalactual74="E")+(people_mobevalactual74="D")*2+(people_mobevalactual74="C")*3+(people_mobevalactual74="B")*4+(people_mobevalactual74="A")*5-0.5)</definedName>
    <definedName function="false" hidden="true" localSheetId="2" name="PEOPLE_MOBActual76" vbProcedure="false">((people_mobevalactual76="E")+(people_mobevalactual76="D")*2+(people_mobevalactual76="C")*3+(people_mobevalactual76="B")*4+(people_mobevalactual76="A")*5-0.5)</definedName>
    <definedName function="false" hidden="true" localSheetId="2" name="PEOPLE_MOBActual77" vbProcedure="false">((people_mobevalactual77="E")+(people_mobevalactual77="D")*2+(people_mobevalactual77="C")*3+(people_mobevalactual77="B")*4+(people_mobevalactual77="A")*5-0.5)</definedName>
    <definedName function="false" hidden="true" localSheetId="2" name="PEOPLE_MOBActual78" vbProcedure="false">((people_mobevalactual78="E")+(people_mobevalactual78="D")*2+(people_mobevalactual78="C")*3+(people_mobevalactual78="B")*4+(people_mobevalactual78="A")*5-0.5)</definedName>
    <definedName function="false" hidden="true" localSheetId="2" name="PEOPLE_MOBScenario71" vbProcedure="false">((people_mobevalscenario71="E")+(people_mobevalscenario71="D")*2+(people_mobevalscenario71="C")*3+(people_mobevalscenario71="B")*4+(people_mobevalscenario71="A")*5-0.5)</definedName>
    <definedName function="false" hidden="true" localSheetId="2" name="PEOPLE_MOBScenario72" vbProcedure="false">((people_mobevalscenario72="E")+(people_mobevalscenario72="D")*2+(people_mobevalscenario72="C")*3+(people_mobevalscenario72="B")*4+(people_mobevalscenario72="A")*5-0.5)</definedName>
    <definedName function="false" hidden="true" localSheetId="2" name="PEOPLE_MOBScenario73" vbProcedure="false">((people_mobevalscenario73="E")+(people_mobevalscenario73="D")*2+(people_mobevalscenario73="C")*3+(people_mobevalscenario73="B")*4+(people_mobevalscenario73="A")*5-0.5)</definedName>
    <definedName function="false" hidden="true" localSheetId="2" name="PEOPLE_MOBScenario74" vbProcedure="false">((people_mobevalscenario74="E")+(people_mobevalscenario74="D")*2+(people_mobevalscenario74="C")*3+(people_mobevalscenario74="B")*4+(people_mobevalscenario74="A")*5-0.5)</definedName>
    <definedName function="false" hidden="true" localSheetId="2" name="PEOPLE_MOBScenario76" vbProcedure="false">((people_mobevalscenario76="E")+(people_mobevalscenario76="D")*2+(people_mobevalscenario76="C")*3+(people_mobevalscenario76="B")*4+(people_mobevalscenario76="A")*5-0.5)</definedName>
    <definedName function="false" hidden="true" localSheetId="2" name="PEOPLE_MOBScenario77" vbProcedure="false">((people_mobevalscenario77="E")+(people_mobevalscenario77="D")*2+(people_mobevalscenario77="C")*3+(people_mobevalscenario77="B")*4+(people_mobevalscenario77="A")*5-0.5)</definedName>
    <definedName function="false" hidden="true" localSheetId="2" name="PEOPLE_MOBScenario78" vbProcedure="false">((people_mobevalscenario78="E")+(people_mobevalscenario78="D")*2+(people_mobevalscenario78="C")*3+(people_mobevalscenario78="B")*4+(people_mobevalscenario78="A")*5-0.5)</definedName>
    <definedName function="false" hidden="true" localSheetId="2" name="sjskhsdiils" vbProcedure="false">((people_mobevalscenario76="E")+(people_mobevalscenario76="D")*2+(people_mobevalscenario76="C")*3+(people_mobevalscenario76="B")*4+(people_mobevalscenario76="A")*5-0.5)</definedName>
    <definedName function="false" hidden="true" localSheetId="2" name="STRATEGYActual56" vbProcedure="false">((strategyevalactual56="E")+(strategyevalactual56="D")*2+(strategyevalactual56="C")*3+(strategyevalactual56="B")*4+(strategyevalactual56="A")*5-0.5)</definedName>
    <definedName function="false" hidden="true" localSheetId="2" name="STRATEGYActual57" vbProcedure="false">((strategyevalactual57="E")+(strategyevalactual57="D")*2+(strategyevalactual57="C")*3+(strategyevalactual57="B")*4+(strategyevalactual57="A")*5-0.5)</definedName>
    <definedName function="false" hidden="true" localSheetId="2" name="STRATEGYActual58" vbProcedure="false">((strategyevalactual58="E")+(strategyevalactual58="D")*2+(strategyevalactual58="C")*3+(strategyevalactual58="B")*4+(strategyevalactual58="A")*5-0.5)</definedName>
    <definedName function="false" hidden="true" localSheetId="2" name="STRATEGYActual59" vbProcedure="false">((strategyevalactual59="E")+(strategyevalactual59="D")*2+(strategyevalactual59="C")*3+(strategyevalactual59="B")*4+(strategyevalactual59="A")*5-0.5)</definedName>
    <definedName function="false" hidden="true" localSheetId="2" name="STRATEGYActual61" vbProcedure="false">((strategyevalactual61="E")+(strategyevalactual61="D")*2+(strategyevalactual61="C")*3+(strategyevalactual61="B")*4+(strategyevalactual61="A")*5-0.5)</definedName>
    <definedName function="false" hidden="true" localSheetId="2" name="STRATEGYActual62" vbProcedure="false">((strategyevalactual62="E")+(strategyevalactual62="D")*2+(strategyevalactual62="C")*3+(strategyevalactual62="B")*4+(strategyevalactual62="A")*5-0.5)</definedName>
    <definedName function="false" hidden="true" localSheetId="2" name="STRATEGYActual64" vbProcedure="false">((strategyevalactual64="E")+(strategyevalactual64="D")*2+(strategyevalactual64="C")*3+(strategyevalactual64="B")*4+(strategyevalactual64="A")*5-0.5)</definedName>
    <definedName function="false" hidden="true" localSheetId="2" name="STRATEGYActual65" vbProcedure="false">((strategyevalactual65="E")+(strategyevalactual65="D")*2+(strategyevalactual65="C")*3+(strategyevalactual65="B")*4+(strategyevalactual65="A")*5-0.5)</definedName>
    <definedName function="false" hidden="true" localSheetId="2" name="STRATEGYActual67" vbProcedure="false">((strategyevalactual67="E")+(strategyevalactual67="D")*2+(strategyevalactual67="C")*3+(strategyevalactual67="B")*4+(strategyevalactual67="A")*5-0.5)</definedName>
    <definedName function="false" hidden="true" localSheetId="2" name="STRATEGYActual68" vbProcedure="false">((strategyevalactual68="E")+(strategyevalactual68="D")*2+(strategyevalactual68="C")*3+(strategyevalactual68="B")*4+(strategyevalactual68="A")*5-0.5)</definedName>
    <definedName function="false" hidden="true" localSheetId="2" name="STRATEGYActual70" vbProcedure="false">((strategyevalactual70="E")+(strategyevalactual70="D")*2+(strategyevalactual70="C")*3+(strategyevalactual70="B")*4+(strategyevalactual70="A")*5-0.5)</definedName>
    <definedName function="false" hidden="true" localSheetId="2" name="STRATEGYActual71" vbProcedure="false">((strategyevalactual71="E")+(strategyevalactual71="D")*2+(strategyevalactual71="C")*3+(strategyevalactual71="B")*4+(strategyevalactual71="A")*5-0.5)</definedName>
    <definedName function="false" hidden="true" localSheetId="2" name="STRATEGYScenario56" vbProcedure="false">((strategyevalscenario56="E")+(strategyevalscenario56="D")*2+(strategyevalscenario56="C")*3+(strategyevalscenario56="B")*4+(strategyevalscenario56="A")*5-0.5)</definedName>
    <definedName function="false" hidden="true" localSheetId="2" name="STRATEGYScenario57" vbProcedure="false">((strategyevalscenario57="E")+(strategyevalscenario57="D")*2+(strategyevalscenario57="C")*3+(strategyevalscenario57="B")*4+(strategyevalscenario57="A")*5-0.5)</definedName>
    <definedName function="false" hidden="true" localSheetId="2" name="STRATEGYScenario58" vbProcedure="false">((strategyevalscenario58="E")+(strategyevalscenario58="D")*2+(strategyevalscenario58="C")*3+(strategyevalscenario58="B")*4+(strategyevalscenario58="A")*5-0.5)</definedName>
    <definedName function="false" hidden="true" localSheetId="2" name="STRATEGYScenario59" vbProcedure="false">((strategyevalscenario59="E")+(strategyevalscenario59="D")*2+(strategyevalscenario59="C")*3+(strategyevalscenario59="B")*4+(strategyevalscenario59="A")*5-0.5)</definedName>
    <definedName function="false" hidden="true" localSheetId="2" name="STRATEGYScenario61" vbProcedure="false">((strategyevalscenario61="E")+(strategyevalscenario61="D")*2+(strategyevalscenario61="C")*3+(strategyevalscenario61="B")*4+(strategyevalscenario61="A")*5-0.5)</definedName>
    <definedName function="false" hidden="true" localSheetId="2" name="STRATEGYScenario62" vbProcedure="false">((strategyevalscenario62="E")+(strategyevalscenario62="D")*2+(strategyevalscenario62="C")*3+(strategyevalscenario62="B")*4+(strategyevalscenario62="A")*5-0.5)</definedName>
    <definedName function="false" hidden="true" localSheetId="2" name="STRATEGYScenario64" vbProcedure="false">((strategyevalscenario64="E")+(strategyevalscenario64="D")*2+(strategyevalscenario64="C")*3+(strategyevalscenario64="B")*4+(strategyevalscenario64="A")*5-0.5)</definedName>
    <definedName function="false" hidden="true" localSheetId="2" name="STRATEGYScenario65" vbProcedure="false">((strategyevalscenario65="E")+(strategyevalscenario65="D")*2+(strategyevalscenario65="C")*3+(strategyevalscenario65="B")*4+(strategyevalscenario65="A")*5-0.5)</definedName>
    <definedName function="false" hidden="true" localSheetId="2" name="STRATEGYScenario67" vbProcedure="false">((strategyevalscenario67="E")+(strategyevalscenario67="D")*2+(strategyevalscenario67="C")*3+(strategyevalscenario67="B")*4+(strategyevalscenario67="A")*5-0.5)</definedName>
    <definedName function="false" hidden="true" localSheetId="2" name="STRATEGYScenario68" vbProcedure="false">((strategyevalscenario68="E")+(strategyevalscenario68="D")*2+(strategyevalscenario68="C")*3+(strategyevalscenario68="B")*4+(strategyevalscenario68="A")*5-0.5)</definedName>
    <definedName function="false" hidden="true" localSheetId="2" name="STRATEGYScenario70" vbProcedure="false">((strategyevalscenario70="E")+(strategyevalscenario70="D")*2+(strategyevalscenario70="C")*3+(strategyevalscenario70="B")*4+(strategyevalscenario70="A")*5-0.5)</definedName>
    <definedName function="false" hidden="true" localSheetId="2" name="STRATEGYScenario71" vbProcedure="false">((strategyevalscenario71="E")+(strategyevalscenario71="D")*2+(strategyevalscenario71="C")*3+(strategyevalscenario71="B")*4+(strategyevalscenario71="A")*5-0.5)</definedName>
    <definedName function="false" hidden="true" localSheetId="2" name="ukkk" vbProcedure="false">((people_mobevalscenario74="E")+(people_mobevalscenario74="D")*2+(people_mobevalscenario74="C")*3+(people_mobevalscenario74="B")*4+(people_mobevalscenario74="A")*5-0.5)</definedName>
    <definedName function="false" hidden="false" localSheetId="4" name="DataFilter" vbProcedure="false">[13]!DataFilter</definedName>
    <definedName function="false" hidden="false" localSheetId="4" name="DataSort" vbProcedure="false">[13]!DataSort</definedName>
    <definedName function="false" hidden="true" localSheetId="4" name="ddssdsd" vbProcedure="false">((strategyevalscenario64="E")+(strategyevalscenario64="D")*2+(strategyevalscenario64="C")*3+(strategyevalscenario64="B")*4+(strategyevalscenario64="A")*5-0.5)</definedName>
    <definedName function="false" hidden="true" localSheetId="4" name="fshysdysjxccs" vbProcedure="false">((people_mobevalscenario77="E")+(people_mobevalscenario77="D")*2+(people_mobevalscenario77="C")*3+(people_mobevalscenario77="B")*4+(people_mobevalscenario77="A")*5-0.5)</definedName>
    <definedName function="false" hidden="false" localSheetId="4" name="GoBack" vbProcedure="false">[13]sheet1!goback</definedName>
    <definedName function="false" hidden="true" localSheetId="4" name="M___S__I_Actual73" vbProcedure="false">((m___s__i_evalactual73="E")+(m___s__i_evalactual73="D")*2+(m___s__i_evalactual73="C")*3+(m___s__i_evalactual73="B")*4+(m___s__i_evalactual73="A")*5-0.5)</definedName>
    <definedName function="false" hidden="true" localSheetId="4" name="M___S__I_Scenario73" vbProcedure="false">((m___s__i_evalscenario73="E")+(m___s__i_evalscenario73="D")*2+(m___s__i_evalscenario73="C")*3+(m___s__i_evalscenario73="B")*4+(m___s__i_evalscenario73="A")*5-0.5)</definedName>
    <definedName function="false" hidden="true" localSheetId="4" name="OTHER_LEVERSActual56" vbProcedure="false">((other_leversevalactual56="E")+(other_leversevalactual56="D")*2+(other_leversevalactual56="C")*3+(other_leversevalactual56="B")*4+(other_leversevalactual56="A")*5-0.5)</definedName>
    <definedName function="false" hidden="true" localSheetId="4" name="OTHER_LEVERSActual58" vbProcedure="false">((other_leversevalactual58="E")+(other_leversevalactual58="D")*2+(other_leversevalactual58="C")*3+(other_leversevalactual58="B")*4+(other_leversevalactual58="A")*5-0.5)</definedName>
    <definedName function="false" hidden="true" localSheetId="4" name="OTHER_LEVERSScenario56" vbProcedure="false">((other_leversevalscenario56="E")+(other_leversevalscenario56="D")*2+(other_leversevalscenario56="C")*3+(other_leversevalscenario56="B")*4+(other_leversevalscenario56="A")*5-0.5)</definedName>
    <definedName function="false" hidden="true" localSheetId="4" name="OTHER_LEVERSScenario58" vbProcedure="false">((other_leversevalscenario58="E")+(other_leversevalscenario58="D")*2+(other_leversevalscenario58="C")*3+(other_leversevalscenario58="B")*4+(other_leversevalscenario58="A")*5-0.5)</definedName>
    <definedName function="false" hidden="true" localSheetId="4" name="PEOPLE_MOBActual71" vbProcedure="false">((people_mobevalactual71="E")+(people_mobevalactual71="D")*2+(people_mobevalactual71="C")*3+(people_mobevalactual71="B")*4+(people_mobevalactual71="A")*5-0.5)</definedName>
    <definedName function="false" hidden="true" localSheetId="4" name="PEOPLE_MOBActual72" vbProcedure="false">((people_mobevalactual72="E")+(people_mobevalactual72="D")*2+(people_mobevalactual72="C")*3+(people_mobevalactual72="B")*4+(people_mobevalactual72="A")*5-0.5)</definedName>
    <definedName function="false" hidden="true" localSheetId="4" name="PEOPLE_MOBActual73" vbProcedure="false">((people_mobevalactual73="E")+(people_mobevalactual73="D")*2+(people_mobevalactual73="C")*3+(people_mobevalactual73="B")*4+(people_mobevalactual73="A")*5-0.5)</definedName>
    <definedName function="false" hidden="true" localSheetId="4" name="PEOPLE_MOBActual74" vbProcedure="false">((people_mobevalactual74="E")+(people_mobevalactual74="D")*2+(people_mobevalactual74="C")*3+(people_mobevalactual74="B")*4+(people_mobevalactual74="A")*5-0.5)</definedName>
    <definedName function="false" hidden="true" localSheetId="4" name="PEOPLE_MOBActual76" vbProcedure="false">((people_mobevalactual76="E")+(people_mobevalactual76="D")*2+(people_mobevalactual76="C")*3+(people_mobevalactual76="B")*4+(people_mobevalactual76="A")*5-0.5)</definedName>
    <definedName function="false" hidden="true" localSheetId="4" name="PEOPLE_MOBActual77" vbProcedure="false">((people_mobevalactual77="E")+(people_mobevalactual77="D")*2+(people_mobevalactual77="C")*3+(people_mobevalactual77="B")*4+(people_mobevalactual77="A")*5-0.5)</definedName>
    <definedName function="false" hidden="true" localSheetId="4" name="PEOPLE_MOBActual78" vbProcedure="false">((people_mobevalactual78="E")+(people_mobevalactual78="D")*2+(people_mobevalactual78="C")*3+(people_mobevalactual78="B")*4+(people_mobevalactual78="A")*5-0.5)</definedName>
    <definedName function="false" hidden="true" localSheetId="4" name="PEOPLE_MOBScenario71" vbProcedure="false">((people_mobevalscenario71="E")+(people_mobevalscenario71="D")*2+(people_mobevalscenario71="C")*3+(people_mobevalscenario71="B")*4+(people_mobevalscenario71="A")*5-0.5)</definedName>
    <definedName function="false" hidden="true" localSheetId="4" name="PEOPLE_MOBScenario72" vbProcedure="false">((people_mobevalscenario72="E")+(people_mobevalscenario72="D")*2+(people_mobevalscenario72="C")*3+(people_mobevalscenario72="B")*4+(people_mobevalscenario72="A")*5-0.5)</definedName>
    <definedName function="false" hidden="true" localSheetId="4" name="PEOPLE_MOBScenario73" vbProcedure="false">((people_mobevalscenario73="E")+(people_mobevalscenario73="D")*2+(people_mobevalscenario73="C")*3+(people_mobevalscenario73="B")*4+(people_mobevalscenario73="A")*5-0.5)</definedName>
    <definedName function="false" hidden="true" localSheetId="4" name="PEOPLE_MOBScenario74" vbProcedure="false">((people_mobevalscenario74="E")+(people_mobevalscenario74="D")*2+(people_mobevalscenario74="C")*3+(people_mobevalscenario74="B")*4+(people_mobevalscenario74="A")*5-0.5)</definedName>
    <definedName function="false" hidden="true" localSheetId="4" name="PEOPLE_MOBScenario76" vbProcedure="false">((people_mobevalscenario76="E")+(people_mobevalscenario76="D")*2+(people_mobevalscenario76="C")*3+(people_mobevalscenario76="B")*4+(people_mobevalscenario76="A")*5-0.5)</definedName>
    <definedName function="false" hidden="true" localSheetId="4" name="PEOPLE_MOBScenario77" vbProcedure="false">((people_mobevalscenario77="E")+(people_mobevalscenario77="D")*2+(people_mobevalscenario77="C")*3+(people_mobevalscenario77="B")*4+(people_mobevalscenario77="A")*5-0.5)</definedName>
    <definedName function="false" hidden="true" localSheetId="4" name="PEOPLE_MOBScenario78" vbProcedure="false">((people_mobevalscenario78="E")+(people_mobevalscenario78="D")*2+(people_mobevalscenario78="C")*3+(people_mobevalscenario78="B")*4+(people_mobevalscenario78="A")*5-0.5)</definedName>
    <definedName function="false" hidden="true" localSheetId="4" name="sjskhsdiils" vbProcedure="false">((people_mobevalscenario76="E")+(people_mobevalscenario76="D")*2+(people_mobevalscenario76="C")*3+(people_mobevalscenario76="B")*4+(people_mobevalscenario76="A")*5-0.5)</definedName>
    <definedName function="false" hidden="true" localSheetId="4" name="STRATEGYActual56" vbProcedure="false">((strategyevalactual56="E")+(strategyevalactual56="D")*2+(strategyevalactual56="C")*3+(strategyevalactual56="B")*4+(strategyevalactual56="A")*5-0.5)</definedName>
    <definedName function="false" hidden="true" localSheetId="4" name="STRATEGYActual57" vbProcedure="false">((strategyevalactual57="E")+(strategyevalactual57="D")*2+(strategyevalactual57="C")*3+(strategyevalactual57="B")*4+(strategyevalactual57="A")*5-0.5)</definedName>
    <definedName function="false" hidden="true" localSheetId="4" name="STRATEGYActual58" vbProcedure="false">((strategyevalactual58="E")+(strategyevalactual58="D")*2+(strategyevalactual58="C")*3+(strategyevalactual58="B")*4+(strategyevalactual58="A")*5-0.5)</definedName>
    <definedName function="false" hidden="true" localSheetId="4" name="STRATEGYActual59" vbProcedure="false">((strategyevalactual59="E")+(strategyevalactual59="D")*2+(strategyevalactual59="C")*3+(strategyevalactual59="B")*4+(strategyevalactual59="A")*5-0.5)</definedName>
    <definedName function="false" hidden="true" localSheetId="4" name="STRATEGYActual61" vbProcedure="false">((strategyevalactual61="E")+(strategyevalactual61="D")*2+(strategyevalactual61="C")*3+(strategyevalactual61="B")*4+(strategyevalactual61="A")*5-0.5)</definedName>
    <definedName function="false" hidden="true" localSheetId="4" name="STRATEGYActual62" vbProcedure="false">((strategyevalactual62="E")+(strategyevalactual62="D")*2+(strategyevalactual62="C")*3+(strategyevalactual62="B")*4+(strategyevalactual62="A")*5-0.5)</definedName>
    <definedName function="false" hidden="true" localSheetId="4" name="STRATEGYActual64" vbProcedure="false">((strategyevalactual64="E")+(strategyevalactual64="D")*2+(strategyevalactual64="C")*3+(strategyevalactual64="B")*4+(strategyevalactual64="A")*5-0.5)</definedName>
    <definedName function="false" hidden="true" localSheetId="4" name="STRATEGYActual65" vbProcedure="false">((strategyevalactual65="E")+(strategyevalactual65="D")*2+(strategyevalactual65="C")*3+(strategyevalactual65="B")*4+(strategyevalactual65="A")*5-0.5)</definedName>
    <definedName function="false" hidden="true" localSheetId="4" name="STRATEGYActual67" vbProcedure="false">((strategyevalactual67="E")+(strategyevalactual67="D")*2+(strategyevalactual67="C")*3+(strategyevalactual67="B")*4+(strategyevalactual67="A")*5-0.5)</definedName>
    <definedName function="false" hidden="true" localSheetId="4" name="STRATEGYActual68" vbProcedure="false">((strategyevalactual68="E")+(strategyevalactual68="D")*2+(strategyevalactual68="C")*3+(strategyevalactual68="B")*4+(strategyevalactual68="A")*5-0.5)</definedName>
    <definedName function="false" hidden="true" localSheetId="4" name="STRATEGYActual70" vbProcedure="false">((strategyevalactual70="E")+(strategyevalactual70="D")*2+(strategyevalactual70="C")*3+(strategyevalactual70="B")*4+(strategyevalactual70="A")*5-0.5)</definedName>
    <definedName function="false" hidden="true" localSheetId="4" name="STRATEGYActual71" vbProcedure="false">((strategyevalactual71="E")+(strategyevalactual71="D")*2+(strategyevalactual71="C")*3+(strategyevalactual71="B")*4+(strategyevalactual71="A")*5-0.5)</definedName>
    <definedName function="false" hidden="true" localSheetId="4" name="STRATEGYScenario56" vbProcedure="false">((strategyevalscenario56="E")+(strategyevalscenario56="D")*2+(strategyevalscenario56="C")*3+(strategyevalscenario56="B")*4+(strategyevalscenario56="A")*5-0.5)</definedName>
    <definedName function="false" hidden="true" localSheetId="4" name="STRATEGYScenario57" vbProcedure="false">((strategyevalscenario57="E")+(strategyevalscenario57="D")*2+(strategyevalscenario57="C")*3+(strategyevalscenario57="B")*4+(strategyevalscenario57="A")*5-0.5)</definedName>
    <definedName function="false" hidden="true" localSheetId="4" name="STRATEGYScenario58" vbProcedure="false">((strategyevalscenario58="E")+(strategyevalscenario58="D")*2+(strategyevalscenario58="C")*3+(strategyevalscenario58="B")*4+(strategyevalscenario58="A")*5-0.5)</definedName>
    <definedName function="false" hidden="true" localSheetId="4" name="STRATEGYScenario59" vbProcedure="false">((strategyevalscenario59="E")+(strategyevalscenario59="D")*2+(strategyevalscenario59="C")*3+(strategyevalscenario59="B")*4+(strategyevalscenario59="A")*5-0.5)</definedName>
    <definedName function="false" hidden="true" localSheetId="4" name="STRATEGYScenario61" vbProcedure="false">((strategyevalscenario61="E")+(strategyevalscenario61="D")*2+(strategyevalscenario61="C")*3+(strategyevalscenario61="B")*4+(strategyevalscenario61="A")*5-0.5)</definedName>
    <definedName function="false" hidden="true" localSheetId="4" name="STRATEGYScenario62" vbProcedure="false">((strategyevalscenario62="E")+(strategyevalscenario62="D")*2+(strategyevalscenario62="C")*3+(strategyevalscenario62="B")*4+(strategyevalscenario62="A")*5-0.5)</definedName>
    <definedName function="false" hidden="true" localSheetId="4" name="STRATEGYScenario64" vbProcedure="false">((strategyevalscenario64="E")+(strategyevalscenario64="D")*2+(strategyevalscenario64="C")*3+(strategyevalscenario64="B")*4+(strategyevalscenario64="A")*5-0.5)</definedName>
    <definedName function="false" hidden="true" localSheetId="4" name="STRATEGYScenario65" vbProcedure="false">((strategyevalscenario65="E")+(strategyevalscenario65="D")*2+(strategyevalscenario65="C")*3+(strategyevalscenario65="B")*4+(strategyevalscenario65="A")*5-0.5)</definedName>
    <definedName function="false" hidden="true" localSheetId="4" name="STRATEGYScenario67" vbProcedure="false">((strategyevalscenario67="E")+(strategyevalscenario67="D")*2+(strategyevalscenario67="C")*3+(strategyevalscenario67="B")*4+(strategyevalscenario67="A")*5-0.5)</definedName>
    <definedName function="false" hidden="true" localSheetId="4" name="STRATEGYScenario68" vbProcedure="false">((strategyevalscenario68="E")+(strategyevalscenario68="D")*2+(strategyevalscenario68="C")*3+(strategyevalscenario68="B")*4+(strategyevalscenario68="A")*5-0.5)</definedName>
    <definedName function="false" hidden="true" localSheetId="4" name="STRATEGYScenario70" vbProcedure="false">((strategyevalscenario70="E")+(strategyevalscenario70="D")*2+(strategyevalscenario70="C")*3+(strategyevalscenario70="B")*4+(strategyevalscenario70="A")*5-0.5)</definedName>
    <definedName function="false" hidden="true" localSheetId="4" name="STRATEGYScenario71" vbProcedure="false">((strategyevalscenario71="E")+(strategyevalscenario71="D")*2+(strategyevalscenario71="C")*3+(strategyevalscenario71="B")*4+(strategyevalscenario71="A")*5-0.5)</definedName>
    <definedName function="false" hidden="true" localSheetId="4" name="ukkk" vbProcedure="false">((people_mobevalscenario74="E")+(people_mobevalscenario74="D")*2+(people_mobevalscenario74="C")*3+(people_mobevalscenario74="B")*4+(people_mobevalscenario74="A")*5-0.5)</definedName>
    <definedName function="false" hidden="false" localSheetId="7" name="DataFilter" vbProcedure="false">[13]!DataFilter</definedName>
    <definedName function="false" hidden="false" localSheetId="7" name="DataSort" vbProcedure="false">[13]!DataSort</definedName>
    <definedName function="false" hidden="true" localSheetId="7" name="ddssdsd" vbProcedure="false">((strategyevalscenario64="E")+(strategyevalscenario64="D")*2+(strategyevalscenario64="C")*3+(strategyevalscenario64="B")*4+(strategyevalscenario64="A")*5-0.5)</definedName>
    <definedName function="false" hidden="true" localSheetId="7" name="fshysdysjxccs" vbProcedure="false">((people_mobevalscenario77="E")+(people_mobevalscenario77="D")*2+(people_mobevalscenario77="C")*3+(people_mobevalscenario77="B")*4+(people_mobevalscenario77="A")*5-0.5)</definedName>
    <definedName function="false" hidden="false" localSheetId="7" name="GoBack" vbProcedure="false">[13]sheet1!goback</definedName>
    <definedName function="false" hidden="true" localSheetId="7" name="M___S__I_Actual73" vbProcedure="false">((m___s__i_evalactual73="E")+(m___s__i_evalactual73="D")*2+(m___s__i_evalactual73="C")*3+(m___s__i_evalactual73="B")*4+(m___s__i_evalactual73="A")*5-0.5)</definedName>
    <definedName function="false" hidden="true" localSheetId="7" name="M___S__I_Scenario73" vbProcedure="false">((m___s__i_evalscenario73="E")+(m___s__i_evalscenario73="D")*2+(m___s__i_evalscenario73="C")*3+(m___s__i_evalscenario73="B")*4+(m___s__i_evalscenario73="A")*5-0.5)</definedName>
    <definedName function="false" hidden="true" localSheetId="7" name="OTHER_LEVERSActual56" vbProcedure="false">((other_leversevalactual56="E")+(other_leversevalactual56="D")*2+(other_leversevalactual56="C")*3+(other_leversevalactual56="B")*4+(other_leversevalactual56="A")*5-0.5)</definedName>
    <definedName function="false" hidden="true" localSheetId="7" name="OTHER_LEVERSActual58" vbProcedure="false">((other_leversevalactual58="E")+(other_leversevalactual58="D")*2+(other_leversevalactual58="C")*3+(other_leversevalactual58="B")*4+(other_leversevalactual58="A")*5-0.5)</definedName>
    <definedName function="false" hidden="true" localSheetId="7" name="OTHER_LEVERSScenario56" vbProcedure="false">((other_leversevalscenario56="E")+(other_leversevalscenario56="D")*2+(other_leversevalscenario56="C")*3+(other_leversevalscenario56="B")*4+(other_leversevalscenario56="A")*5-0.5)</definedName>
    <definedName function="false" hidden="true" localSheetId="7" name="OTHER_LEVERSScenario58" vbProcedure="false">((other_leversevalscenario58="E")+(other_leversevalscenario58="D")*2+(other_leversevalscenario58="C")*3+(other_leversevalscenario58="B")*4+(other_leversevalscenario58="A")*5-0.5)</definedName>
    <definedName function="false" hidden="true" localSheetId="7" name="PEOPLE_MOBActual71" vbProcedure="false">((people_mobevalactual71="E")+(people_mobevalactual71="D")*2+(people_mobevalactual71="C")*3+(people_mobevalactual71="B")*4+(people_mobevalactual71="A")*5-0.5)</definedName>
    <definedName function="false" hidden="true" localSheetId="7" name="PEOPLE_MOBActual72" vbProcedure="false">((people_mobevalactual72="E")+(people_mobevalactual72="D")*2+(people_mobevalactual72="C")*3+(people_mobevalactual72="B")*4+(people_mobevalactual72="A")*5-0.5)</definedName>
    <definedName function="false" hidden="true" localSheetId="7" name="PEOPLE_MOBActual73" vbProcedure="false">((people_mobevalactual73="E")+(people_mobevalactual73="D")*2+(people_mobevalactual73="C")*3+(people_mobevalactual73="B")*4+(people_mobevalactual73="A")*5-0.5)</definedName>
    <definedName function="false" hidden="true" localSheetId="7" name="PEOPLE_MOBActual74" vbProcedure="false">((people_mobevalactual74="E")+(people_mobevalactual74="D")*2+(people_mobevalactual74="C")*3+(people_mobevalactual74="B")*4+(people_mobevalactual74="A")*5-0.5)</definedName>
    <definedName function="false" hidden="true" localSheetId="7" name="PEOPLE_MOBActual76" vbProcedure="false">((people_mobevalactual76="E")+(people_mobevalactual76="D")*2+(people_mobevalactual76="C")*3+(people_mobevalactual76="B")*4+(people_mobevalactual76="A")*5-0.5)</definedName>
    <definedName function="false" hidden="true" localSheetId="7" name="PEOPLE_MOBActual77" vbProcedure="false">((people_mobevalactual77="E")+(people_mobevalactual77="D")*2+(people_mobevalactual77="C")*3+(people_mobevalactual77="B")*4+(people_mobevalactual77="A")*5-0.5)</definedName>
    <definedName function="false" hidden="true" localSheetId="7" name="PEOPLE_MOBActual78" vbProcedure="false">((people_mobevalactual78="E")+(people_mobevalactual78="D")*2+(people_mobevalactual78="C")*3+(people_mobevalactual78="B")*4+(people_mobevalactual78="A")*5-0.5)</definedName>
    <definedName function="false" hidden="true" localSheetId="7" name="PEOPLE_MOBScenario71" vbProcedure="false">((people_mobevalscenario71="E")+(people_mobevalscenario71="D")*2+(people_mobevalscenario71="C")*3+(people_mobevalscenario71="B")*4+(people_mobevalscenario71="A")*5-0.5)</definedName>
    <definedName function="false" hidden="true" localSheetId="7" name="PEOPLE_MOBScenario72" vbProcedure="false">((people_mobevalscenario72="E")+(people_mobevalscenario72="D")*2+(people_mobevalscenario72="C")*3+(people_mobevalscenario72="B")*4+(people_mobevalscenario72="A")*5-0.5)</definedName>
    <definedName function="false" hidden="true" localSheetId="7" name="PEOPLE_MOBScenario73" vbProcedure="false">((people_mobevalscenario73="E")+(people_mobevalscenario73="D")*2+(people_mobevalscenario73="C")*3+(people_mobevalscenario73="B")*4+(people_mobevalscenario73="A")*5-0.5)</definedName>
    <definedName function="false" hidden="true" localSheetId="7" name="PEOPLE_MOBScenario74" vbProcedure="false">((people_mobevalscenario74="E")+(people_mobevalscenario74="D")*2+(people_mobevalscenario74="C")*3+(people_mobevalscenario74="B")*4+(people_mobevalscenario74="A")*5-0.5)</definedName>
    <definedName function="false" hidden="true" localSheetId="7" name="PEOPLE_MOBScenario76" vbProcedure="false">((people_mobevalscenario76="E")+(people_mobevalscenario76="D")*2+(people_mobevalscenario76="C")*3+(people_mobevalscenario76="B")*4+(people_mobevalscenario76="A")*5-0.5)</definedName>
    <definedName function="false" hidden="true" localSheetId="7" name="PEOPLE_MOBScenario77" vbProcedure="false">((people_mobevalscenario77="E")+(people_mobevalscenario77="D")*2+(people_mobevalscenario77="C")*3+(people_mobevalscenario77="B")*4+(people_mobevalscenario77="A")*5-0.5)</definedName>
    <definedName function="false" hidden="true" localSheetId="7" name="PEOPLE_MOBScenario78" vbProcedure="false">((people_mobevalscenario78="E")+(people_mobevalscenario78="D")*2+(people_mobevalscenario78="C")*3+(people_mobevalscenario78="B")*4+(people_mobevalscenario78="A")*5-0.5)</definedName>
    <definedName function="false" hidden="true" localSheetId="7" name="sjskhsdiils" vbProcedure="false">((people_mobevalscenario76="E")+(people_mobevalscenario76="D")*2+(people_mobevalscenario76="C")*3+(people_mobevalscenario76="B")*4+(people_mobevalscenario76="A")*5-0.5)</definedName>
    <definedName function="false" hidden="true" localSheetId="7" name="STRATEGYActual56" vbProcedure="false">((strategyevalactual56="E")+(strategyevalactual56="D")*2+(strategyevalactual56="C")*3+(strategyevalactual56="B")*4+(strategyevalactual56="A")*5-0.5)</definedName>
    <definedName function="false" hidden="true" localSheetId="7" name="STRATEGYActual57" vbProcedure="false">((strategyevalactual57="E")+(strategyevalactual57="D")*2+(strategyevalactual57="C")*3+(strategyevalactual57="B")*4+(strategyevalactual57="A")*5-0.5)</definedName>
    <definedName function="false" hidden="true" localSheetId="7" name="STRATEGYActual58" vbProcedure="false">((strategyevalactual58="E")+(strategyevalactual58="D")*2+(strategyevalactual58="C")*3+(strategyevalactual58="B")*4+(strategyevalactual58="A")*5-0.5)</definedName>
    <definedName function="false" hidden="true" localSheetId="7" name="STRATEGYActual59" vbProcedure="false">((strategyevalactual59="E")+(strategyevalactual59="D")*2+(strategyevalactual59="C")*3+(strategyevalactual59="B")*4+(strategyevalactual59="A")*5-0.5)</definedName>
    <definedName function="false" hidden="true" localSheetId="7" name="STRATEGYActual61" vbProcedure="false">((strategyevalactual61="E")+(strategyevalactual61="D")*2+(strategyevalactual61="C")*3+(strategyevalactual61="B")*4+(strategyevalactual61="A")*5-0.5)</definedName>
    <definedName function="false" hidden="true" localSheetId="7" name="STRATEGYActual62" vbProcedure="false">((strategyevalactual62="E")+(strategyevalactual62="D")*2+(strategyevalactual62="C")*3+(strategyevalactual62="B")*4+(strategyevalactual62="A")*5-0.5)</definedName>
    <definedName function="false" hidden="true" localSheetId="7" name="STRATEGYActual64" vbProcedure="false">((strategyevalactual64="E")+(strategyevalactual64="D")*2+(strategyevalactual64="C")*3+(strategyevalactual64="B")*4+(strategyevalactual64="A")*5-0.5)</definedName>
    <definedName function="false" hidden="true" localSheetId="7" name="STRATEGYActual65" vbProcedure="false">((strategyevalactual65="E")+(strategyevalactual65="D")*2+(strategyevalactual65="C")*3+(strategyevalactual65="B")*4+(strategyevalactual65="A")*5-0.5)</definedName>
    <definedName function="false" hidden="true" localSheetId="7" name="STRATEGYActual67" vbProcedure="false">((strategyevalactual67="E")+(strategyevalactual67="D")*2+(strategyevalactual67="C")*3+(strategyevalactual67="B")*4+(strategyevalactual67="A")*5-0.5)</definedName>
    <definedName function="false" hidden="true" localSheetId="7" name="STRATEGYActual68" vbProcedure="false">((strategyevalactual68="E")+(strategyevalactual68="D")*2+(strategyevalactual68="C")*3+(strategyevalactual68="B")*4+(strategyevalactual68="A")*5-0.5)</definedName>
    <definedName function="false" hidden="true" localSheetId="7" name="STRATEGYActual70" vbProcedure="false">((strategyevalactual70="E")+(strategyevalactual70="D")*2+(strategyevalactual70="C")*3+(strategyevalactual70="B")*4+(strategyevalactual70="A")*5-0.5)</definedName>
    <definedName function="false" hidden="true" localSheetId="7" name="STRATEGYActual71" vbProcedure="false">((strategyevalactual71="E")+(strategyevalactual71="D")*2+(strategyevalactual71="C")*3+(strategyevalactual71="B")*4+(strategyevalactual71="A")*5-0.5)</definedName>
    <definedName function="false" hidden="true" localSheetId="7" name="STRATEGYScenario56" vbProcedure="false">((strategyevalscenario56="E")+(strategyevalscenario56="D")*2+(strategyevalscenario56="C")*3+(strategyevalscenario56="B")*4+(strategyevalscenario56="A")*5-0.5)</definedName>
    <definedName function="false" hidden="true" localSheetId="7" name="STRATEGYScenario57" vbProcedure="false">((strategyevalscenario57="E")+(strategyevalscenario57="D")*2+(strategyevalscenario57="C")*3+(strategyevalscenario57="B")*4+(strategyevalscenario57="A")*5-0.5)</definedName>
    <definedName function="false" hidden="true" localSheetId="7" name="STRATEGYScenario58" vbProcedure="false">((strategyevalscenario58="E")+(strategyevalscenario58="D")*2+(strategyevalscenario58="C")*3+(strategyevalscenario58="B")*4+(strategyevalscenario58="A")*5-0.5)</definedName>
    <definedName function="false" hidden="true" localSheetId="7" name="STRATEGYScenario59" vbProcedure="false">((strategyevalscenario59="E")+(strategyevalscenario59="D")*2+(strategyevalscenario59="C")*3+(strategyevalscenario59="B")*4+(strategyevalscenario59="A")*5-0.5)</definedName>
    <definedName function="false" hidden="true" localSheetId="7" name="STRATEGYScenario61" vbProcedure="false">((strategyevalscenario61="E")+(strategyevalscenario61="D")*2+(strategyevalscenario61="C")*3+(strategyevalscenario61="B")*4+(strategyevalscenario61="A")*5-0.5)</definedName>
    <definedName function="false" hidden="true" localSheetId="7" name="STRATEGYScenario62" vbProcedure="false">((strategyevalscenario62="E")+(strategyevalscenario62="D")*2+(strategyevalscenario62="C")*3+(strategyevalscenario62="B")*4+(strategyevalscenario62="A")*5-0.5)</definedName>
    <definedName function="false" hidden="true" localSheetId="7" name="STRATEGYScenario64" vbProcedure="false">((strategyevalscenario64="E")+(strategyevalscenario64="D")*2+(strategyevalscenario64="C")*3+(strategyevalscenario64="B")*4+(strategyevalscenario64="A")*5-0.5)</definedName>
    <definedName function="false" hidden="true" localSheetId="7" name="STRATEGYScenario65" vbProcedure="false">((strategyevalscenario65="E")+(strategyevalscenario65="D")*2+(strategyevalscenario65="C")*3+(strategyevalscenario65="B")*4+(strategyevalscenario65="A")*5-0.5)</definedName>
    <definedName function="false" hidden="true" localSheetId="7" name="STRATEGYScenario67" vbProcedure="false">((strategyevalscenario67="E")+(strategyevalscenario67="D")*2+(strategyevalscenario67="C")*3+(strategyevalscenario67="B")*4+(strategyevalscenario67="A")*5-0.5)</definedName>
    <definedName function="false" hidden="true" localSheetId="7" name="STRATEGYScenario68" vbProcedure="false">((strategyevalscenario68="E")+(strategyevalscenario68="D")*2+(strategyevalscenario68="C")*3+(strategyevalscenario68="B")*4+(strategyevalscenario68="A")*5-0.5)</definedName>
    <definedName function="false" hidden="true" localSheetId="7" name="STRATEGYScenario70" vbProcedure="false">((strategyevalscenario70="E")+(strategyevalscenario70="D")*2+(strategyevalscenario70="C")*3+(strategyevalscenario70="B")*4+(strategyevalscenario70="A")*5-0.5)</definedName>
    <definedName function="false" hidden="true" localSheetId="7" name="STRATEGYScenario71" vbProcedure="false">((strategyevalscenario71="E")+(strategyevalscenario71="D")*2+(strategyevalscenario71="C")*3+(strategyevalscenario71="B")*4+(strategyevalscenario71="A")*5-0.5)</definedName>
    <definedName function="false" hidden="true" localSheetId="7" name="ukkk" vbProcedure="false">((people_mobevalscenario74="E")+(people_mobevalscenario74="D")*2+(people_mobevalscenario74="C")*3+(people_mobevalscenario74="B")*4+(people_mobevalscenario74="A")*5-0.5)</definedName>
    <definedName function="false" hidden="true" localSheetId="15" name="asasfasf" vbProcedure="false">IF(#REF!="","",INDUSTRIAL_I_ScenarioE75&amp;INDUSTRIAL_I_ScenarioD75&amp;INDUSTRIAL_I_ScenarioC75&amp;INDUSTRIAL_I_ScenarioB75&amp;INDUSTRIAL_I_ScenarioA75)</definedName>
    <definedName function="false" hidden="true" localSheetId="15" name="asdasd" vbProcedure="false">IF(#REF!="","",INDUSTRIAL_I_ScenarioE67&amp;INDUSTRIAL_I_ScenarioD67&amp;INDUSTRIAL_I_ScenarioC67&amp;INDUSTRIAL_I_ScenarioB67&amp;INDUSTRIAL_I_ScenarioA67)</definedName>
    <definedName function="false" hidden="true" localSheetId="15" name="ATLAS2" vbProcedure="false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function="false" hidden="true" localSheetId="15" name="CAP1B" vbProcedure="false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function="false" hidden="true" localSheetId="15" name="Consup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dASDasdASD" vbProcedure="false">IF(#REF!="","",INDUSTRIAL_I_ScenarioE79&amp;INDUSTRIAL_I_ScenarioD79&amp;INDUSTRIAL_I_ScenarioC79&amp;INDUSTRIAL_I_ScenarioB79&amp;INDUSTRIAL_I_ScenarioA79)</definedName>
    <definedName function="false" hidden="true" localSheetId="15" name="ddd" vbProcedure="false">{#N/A,#N/A,FALSE,"COMPTE DE RESULTAT";#N/A,#N/A,FALSE,"EFFETS BUD-Reel";#N/A,#N/A,FALSE,"EFFETS RP1-Reel";#N/A,#N/A,FALSE,"Performances";#N/A,#N/A,FALSE,"Tableau des ventes";#N/A,#N/A,FALSE,"Synthese F.V.";#N/A,#N/A,FALSE,"FRAIS VARIABLES";#N/A,#N/A,FALSE,"Frais de fonctionnement";#N/A,#N/A,FALSE,"Resultat financier";#N/A,#N/A,FALSE,"Prix Unitaire";#N/A,#N/A,FALSE,"Variation des stocks";#N/A,#N/A,FALSE,"Evo. P.R. Coke 4.5";#N/A,#N/A,FALSE,"Evo. Stock Coke 4.5";#N/A,#N/A,FALSE,"Synthese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Carriére"}</definedName>
    <definedName function="false" hidden="true" localSheetId="15" name="ddssdsd" vbProcedure="false">((strategyevalscenario64="E")+(strategyevalscenario64="D")*2+(strategyevalscenario64="C")*3+(strategyevalscenario64="B")*4+(strategyevalscenario64="A")*5-0.5)</definedName>
    <definedName function="false" hidden="true" localSheetId="15" name="ewerwe" vbProcedure="false">IF(#REF!="","",INDUSTRIAL_I_ScenarioE74&amp;INDUSTRIAL_I_ScenarioD74&amp;INDUSTRIAL_I_ScenarioC74&amp;INDUSTRIAL_I_ScenarioB74&amp;INDUSTRIAL_I_ScenarioA74)</definedName>
    <definedName function="false" hidden="true" localSheetId="15" name="fshysdysjxccs" vbProcedure="false">((people_mobevalscenario77="E")+(people_mobevalscenario77="D")*2+(people_mobevalscenario77="C")*3+(people_mobevalscenario77="B")*4+(people_mobevalscenario77="A")*5-0.5)</definedName>
    <definedName function="false" hidden="true" localSheetId="15" name="gggg" vbProcedure="false">IF(#REF!="","",INDUSTRIAL_I_ActualE65&amp;INDUSTRIAL_I_ActualD65&amp;INDUSTRIAL_I_ActualC65&amp;INDUSTRIAL_I_ActualB65&amp;INDUSTRIAL_I_ActualA65)</definedName>
    <definedName function="false" hidden="true" localSheetId="15" name="HAJDE" vbProcedure="false">{#N/A,#N/A,FALSE,"Title";#N/A,#N/A,FALSE,"1.0 Key Indicators";#N/A,#N/A,FALSE,"2.0 Monthly Variations";#N/A,#N/A,FALSE,"3.1 Supply Vol &amp; Market Share";#N/A,#N/A,FALSE,"3.2 Vol";#N/A,#N/A,FALSE,"3.3.1 Prd-Mix Anal (V)";#N/A,#N/A,FALSE,"3.3.2 Prd-Mix Anal (P)";#N/A,#N/A,FALSE,"3.3.3 Prd-Mix Anal (R)";#N/A,#N/A,FALSE,"3.4 Marginal Analysis";#N/A,#N/A,FALSE,"3.5 Disp.";#N/A,#N/A,FALSE,"4.0 Production";#N/A,#N/A,FALSE,"5.0 Manp";#N/A,#N/A,FALSE,"6.1 IncSt";#N/A,#N/A,FALSE,"6.2 BalSh";#N/A,#N/A,FALSE,"6.3 Cash";#N/A,#N/A,FALSE,"6.4 NetIcome Tree";#N/A,#N/A,FALSE,"6.5 Var. Analysis 1";#N/A,#N/A,FALSE,"6.6 Var. Analysis 2";#N/A,#N/A,FALSE,"6.7 Var. Analysis 3";#N/A,#N/A,FALSE,"6.8 Graphs (IS) ";#N/A,#N/A,FALSE,"6.9 Capex";#N/A,#N/A,FALSE,"6.10 Latest Estimate";#N/A,#N/A,FALSE,"6.11 Covenants Chart"}</definedName>
    <definedName function="false" hidden="true" localSheetId="15" name="hh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fonctionnement";#N/A,#N/A,FALSE,"S-T PRODUCTION";#N/A,#N/A,FALSE,"A. Frais de Personnel";#N/A,#N/A,FALSE,"IMPOTS ET TAXES";#N/A,#N/A,FALSE,"A. F.G.U";#N/A,#N/A,FALSE,"Maintenance";#N/A,#N/A,FALSE,"F.G.S";#N/A,#N/A,FALSE,"Prix Unitaire";#N/A,#N/A,FALSE,"Variation des stocks";#N/A,#N/A,FALSE,"Resultat financier";#N/A,#N/A,FALSE,"Evo. P.R. Coke 4.5";#N/A,#N/A,FALSE,"Evo. Stock Coke 4.5";#N/A,#N/A,FALSE,"Evo. P.R. Coke 6.5";#N/A,#N/A,FALSE,"Evo. Stock Coke 6.5";#N/A,#N/A,FALSE,"End.Net"}</definedName>
    <definedName function="false" hidden="true" localSheetId="15" name="hjk" vbProcedure="false">IF(#REF!="","",INDUSTRIAL_I_ScenarioE66&amp;INDUSTRIAL_I_ScenarioD66&amp;INDUSTRIAL_I_ScenarioC66&amp;INDUSTRIAL_I_ScenarioB66&amp;INDUSTRIAL_I_ScenarioA66)</definedName>
    <definedName function="false" hidden="true" localSheetId="15" name="HSAIEN" vbProcedure="false">{#N/A,#N/A,FALSE,"Compte Resultat";#N/A,#N/A,FALSE,"Effets Bud 00-2000";#N/A,#N/A,FALSE,"Effets 1999-2000";#N/A,#N/A,FALSE,"Effets RP1 00-FORECAST";#N/A,#N/A,FALSE,"Ventes";#N/A,#N/A,FALSE,"Performances";#N/A,#N/A,FALSE,"Marche des ateliers";#N/A,#N/A,FALSE,"Frais Variables";#N/A,#N/A,FALSE,"Synthese Analyse des F.V";#N/A,#N/A,FALSE,"Analyse Combustibles";#N/A,#N/A,FALSE,"Analyse Electricite";#N/A,#N/A,FALSE,"Analyse Emballage";#N/A,#N/A,FALSE,"Analyse Additifs au cru";#N/A,#N/A,FALSE,"Analyse Additifs au ciment";#N/A,#N/A,FALSE,"Analyse Four. De Fab. au KK";#N/A,#N/A,FALSE,"Analyse Four. De Fab. au Ciment";#N/A,#N/A,FALSE,"Analyse Carriere";#N/A,#N/A,FALSE,"Frais de fonctionnement";#N/A,#N/A,FALSE,"Prix unitaire";#N/A,#N/A,FALSE,"Variation de stock mensualise";#N/A,#N/A,FALSE,"Résultat financier"}</definedName>
    <definedName function="false" hidden="true" localSheetId="15" name="ii" vbProcedure="false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function="false" hidden="true" localSheetId="15" name="IK" vbProcedure="false">{#N/A,#N/A,FALSE,"Title";#N/A,#N/A,FALSE,"1.0 Key Indicators";#N/A,#N/A,FALSE,"2.0 Monthly Variations";#N/A,#N/A,FALSE,"3.1 Supply Vol &amp; Market Share";#N/A,#N/A,FALSE,"3.2 Vol";#N/A,#N/A,FALSE,"3.3.1 Prd-Mix Anal (V)";#N/A,#N/A,FALSE,"3.3.2 Prd-Mix Anal (P)";#N/A,#N/A,FALSE,"3.3.3 Prd-Mix Anal (R)";#N/A,#N/A,FALSE,"3.4 Marginal Analysis";#N/A,#N/A,FALSE,"3.5 Disp.";#N/A,#N/A,FALSE,"4.0 Production";#N/A,#N/A,FALSE,"5.0 Manp";#N/A,#N/A,FALSE,"6.1 IncSt";#N/A,#N/A,FALSE,"6.2 BalSh";#N/A,#N/A,FALSE,"6.3 Cash";#N/A,#N/A,FALSE,"6.4 NetIcome Tree";#N/A,#N/A,FALSE,"6.5 Var. Analysis 1";#N/A,#N/A,FALSE,"6.6 Var. Analysis 2";#N/A,#N/A,FALSE,"6.7 Var. Analysis 3";#N/A,#N/A,FALSE,"6.8 Graphs (IS) ";#N/A,#N/A,FALSE,"6.9 Capex";#N/A,#N/A,FALSE,"6.10 Latest Estimate";#N/A,#N/A,FALSE,"6.11 Covenants Chart"}</definedName>
    <definedName function="false" hidden="true" localSheetId="15" name="INDUSTRIAL_II_Actual57" vbProcedure="false">(('Price Increase'!INDUSTRIAL_II_EvalActual57="E")+('Price Increase'!INDUSTRIAL_II_EvalActual57="D")*2+('Price Increase'!INDUSTRIAL_II_EvalActual57="C")*3+('Price Increase'!INDUSTRIAL_II_EvalActual57="B")*4+('Price Increase'!INDUSTRIAL_II_EvalActual57="A")*5-0.5)</definedName>
    <definedName function="false" hidden="true" localSheetId="15" name="INDUSTRIAL_II_EvalActual57" vbProcedure="false">IF(#REF!="","",INDUSTRIAL_II_ActualE57&amp;INDUSTRIAL_II_ActualD57&amp;INDUSTRIAL_II_ActualC57&amp;INDUSTRIAL_II_ActualB57&amp;INDUSTRIAL_II_ActualA57)</definedName>
    <definedName function="false" hidden="true" localSheetId="15" name="INDUSTRIAL_II_Actual61" vbProcedure="false">-IF(OR(INDUSTRIAL_II_Divisor61=0,#REF!=""),0.5,(#REF!-MAX(#REF!,#REF!,#REF!))/INDUSTRIAL_II_Divisor61)</definedName>
    <definedName function="false" hidden="true" localSheetId="15" name="INDUSTRIAL_II_Actual62" vbProcedure="false">-IF(OR(INDUSTRIAL_II_Divisor62=0,#REF!=""),0.5,(#REF!-MAX(#REF!,#REF!,#REF!))/INDUSTRIAL_II_Divisor62)</definedName>
    <definedName function="false" hidden="true" localSheetId="15" name="INDUSTRIAL_II_Actual63" vbProcedure="false">-IF(OR(INDUSTRIAL_II_Divisor63=0,#REF!=""),0.5,(#REF!-MAX(#REF!,#REF!,#REF!))/INDUSTRIAL_II_Divisor63)</definedName>
    <definedName function="false" hidden="true" localSheetId="15" name="INDUSTRIAL_II_Actual68" vbProcedure="false">(('Price Increase'!INDUSTRIAL_II_EvalActual68="E")+('Price Increase'!INDUSTRIAL_II_EvalActual68="D")*2+('Price Increase'!INDUSTRIAL_II_EvalActual68="C")*3+('Price Increase'!INDUSTRIAL_II_EvalActual68="B")*4+('Price Increase'!INDUSTRIAL_II_EvalActual68="A")*5-0.5)</definedName>
    <definedName function="false" hidden="true" localSheetId="15" name="INDUSTRIAL_II_EvalActual68" vbProcedure="false">IF(#REF!="","",INDUSTRIAL_II_ActualE68&amp;INDUSTRIAL_II_ActualD68&amp;INDUSTRIAL_II_ActualC68&amp;INDUSTRIAL_II_ActualB68&amp;INDUSTRIAL_II_ActualA68)</definedName>
    <definedName function="false" hidden="true" localSheetId="15" name="INDUSTRIAL_II_Actual69" vbProcedure="false">(('Price Increase'!INDUSTRIAL_II_EvalActual69="E")+('Price Increase'!INDUSTRIAL_II_EvalActual69="D")*2+('Price Increase'!INDUSTRIAL_II_EvalActual69="C")*3+('Price Increase'!INDUSTRIAL_II_EvalActual69="B")*4+('Price Increase'!INDUSTRIAL_II_EvalActual69="A")*5-0.5)</definedName>
    <definedName function="false" hidden="true" localSheetId="15" name="INDUSTRIAL_II_EvalActual69" vbProcedure="false">IF(#REF!="","",INDUSTRIAL_II_ActualE69&amp;INDUSTRIAL_II_ActualD69&amp;INDUSTRIAL_II_ActualC69&amp;INDUSTRIAL_II_ActualB69&amp;INDUSTRIAL_II_ActualA69)</definedName>
    <definedName function="false" hidden="true" localSheetId="15" name="INDUSTRIAL_II_Actual70" vbProcedure="false">(('Price Increase'!INDUSTRIAL_II_EvalActual70="E")+('Price Increase'!INDUSTRIAL_II_EvalActual70="D")*2+('Price Increase'!INDUSTRIAL_II_EvalActual70="C")*3+('Price Increase'!INDUSTRIAL_II_EvalActual70="B")*4+('Price Increase'!INDUSTRIAL_II_EvalActual70="A")*5-0.5)</definedName>
    <definedName function="false" hidden="true" localSheetId="15" name="INDUSTRIAL_II_EvalActual70" vbProcedure="false">IF(#REF!="","",INDUSTRIAL_II_ActualE70&amp;INDUSTRIAL_II_ActualD70&amp;INDUSTRIAL_II_ActualC70&amp;INDUSTRIAL_II_ActualB70&amp;INDUSTRIAL_II_ActualA70)</definedName>
    <definedName function="false" hidden="true" localSheetId="15" name="INDUSTRIAL_II_Actual72" vbProcedure="false">-IF(OR(INDUSTRIAL_II_Divisor72=0,#REF!=""),0.5,(#REF!-MAX(#REF!,#REF!,#REF!))/INDUSTRIAL_II_Divisor72)</definedName>
    <definedName function="false" hidden="true" localSheetId="15" name="INDUSTRIAL_II_Actual73" vbProcedure="false">-IF(OR(INDUSTRIAL_II_Divisor73=0,#REF!=""),0.5,(#REF!-MAX(#REF!,#REF!,#REF!))/INDUSTRIAL_II_Divisor73)</definedName>
    <definedName function="false" hidden="true" localSheetId="15" name="INDUSTRIAL_II_Actual74" vbProcedure="false">-IF(OR(INDUSTRIAL_II_Divisor74=0,#REF!=""),0.5,(#REF!-MAX(#REF!,#REF!,#REF!))/INDUSTRIAL_II_Divisor74)</definedName>
    <definedName function="false" hidden="true" localSheetId="15" name="INDUSTRIAL_II_Actual75" vbProcedure="false">-IF(OR(INDUSTRIAL_II_Divisor75=0,#REF!=""),0.5,(#REF!-MAX(#REF!,#REF!,#REF!))/INDUSTRIAL_II_Divisor75)</definedName>
    <definedName function="false" hidden="true" localSheetId="15" name="INDUSTRIAL_II_Actual76" vbProcedure="false">-IF(OR(INDUSTRIAL_II_Divisor76=0,#REF!=""),0.5,(#REF!-MAX(#REF!,#REF!,#REF!))/INDUSTRIAL_II_Divisor76)</definedName>
    <definedName function="false" hidden="true" localSheetId="15" name="INDUSTRIAL_II_Actual77" vbProcedure="false">-IF(OR(INDUSTRIAL_II_Divisor77=0,#REF!=""),0.5,(#REF!-MAX(#REF!,#REF!,#REF!))/INDUSTRIAL_II_Divisor77)</definedName>
    <definedName function="false" hidden="true" localSheetId="15" name="INDUSTRIAL_II_Actual78" vbProcedure="false">-IF(OR(INDUSTRIAL_II_Divisor78=0,#REF!=""),0.5,(#REF!-MAX(#REF!,#REF!,#REF!))/INDUSTRIAL_II_Divisor78)</definedName>
    <definedName function="false" hidden="true" localSheetId="15" name="INDUSTRIAL_II_Actual80" vbProcedure="false">(('Price Increase'!INDUSTRIAL_II_EvalActual80="E")+('Price Increase'!INDUSTRIAL_II_EvalActual80="D")*2+('Price Increase'!INDUSTRIAL_II_EvalActual80="C")*3+('Price Increase'!INDUSTRIAL_II_EvalActual80="B")*4+('Price Increase'!INDUSTRIAL_II_EvalActual80="A")*5-0.5)</definedName>
    <definedName function="false" hidden="true" localSheetId="15" name="INDUSTRIAL_II_EvalActual80" vbProcedure="false">IF(#REF!="","",INDUSTRIAL_II_ActualE80&amp;INDUSTRIAL_II_ActualD80&amp;INDUSTRIAL_II_ActualC80&amp;INDUSTRIAL_II_ActualB80&amp;INDUSTRIAL_II_ActualA80)</definedName>
    <definedName function="false" hidden="true" localSheetId="15" name="INDUSTRIAL_II_Average61" vbProcedure="false">-IF(OR(INDUSTRIAL_II_Divisor61=0,#REF!=""),0.5,(#REF!-MAX(#REF!,#REF!,#REF!))/INDUSTRIAL_II_Divisor61)</definedName>
    <definedName function="false" hidden="true" localSheetId="15" name="INDUSTRIAL_II_Average62" vbProcedure="false">-IF(OR(INDUSTRIAL_II_Divisor62=0,#REF!=""),0.5,(#REF!-MAX(#REF!,#REF!,#REF!))/INDUSTRIAL_II_Divisor62)</definedName>
    <definedName function="false" hidden="true" localSheetId="15" name="INDUSTRIAL_II_Average63" vbProcedure="false">-IF(OR(INDUSTRIAL_II_Divisor63=0,#REF!=""),0.5,(#REF!-MAX(#REF!,#REF!,#REF!))/INDUSTRIAL_II_Divisor63)</definedName>
    <definedName function="false" hidden="true" localSheetId="15" name="INDUSTRIAL_II_Average72" vbProcedure="false">-IF(OR(INDUSTRIAL_II_Divisor72=0,#REF!=""),0.5,(#REF!-MAX(#REF!,#REF!,#REF!))/INDUSTRIAL_II_Divisor72)</definedName>
    <definedName function="false" hidden="true" localSheetId="15" name="INDUSTRIAL_II_Average73" vbProcedure="false">-IF(OR(INDUSTRIAL_II_Divisor73=0,#REF!=""),0.5,(#REF!-MAX(#REF!,#REF!,#REF!))/INDUSTRIAL_II_Divisor73)</definedName>
    <definedName function="false" hidden="true" localSheetId="15" name="INDUSTRIAL_II_Average74" vbProcedure="false">-IF(OR(INDUSTRIAL_II_Divisor74=0,#REF!=""),0.5,(#REF!-MAX(#REF!,#REF!,#REF!))/INDUSTRIAL_II_Divisor74)</definedName>
    <definedName function="false" hidden="true" localSheetId="15" name="INDUSTRIAL_II_Average75" vbProcedure="false">-IF(OR(INDUSTRIAL_II_Divisor75=0,#REF!=""),0.5,(#REF!-MAX(#REF!,#REF!,#REF!))/INDUSTRIAL_II_Divisor75)</definedName>
    <definedName function="false" hidden="true" localSheetId="15" name="INDUSTRIAL_II_Average76" vbProcedure="false">-IF(OR(INDUSTRIAL_II_Divisor76=0,#REF!=""),0.5,(#REF!-MAX(#REF!,#REF!,#REF!))/INDUSTRIAL_II_Divisor76)</definedName>
    <definedName function="false" hidden="true" localSheetId="15" name="INDUSTRIAL_II_Average77" vbProcedure="false">-IF(OR(INDUSTRIAL_II_Divisor77=0,#REF!=""),0.5,(#REF!-MAX(#REF!,#REF!,#REF!))/INDUSTRIAL_II_Divisor77)</definedName>
    <definedName function="false" hidden="true" localSheetId="15" name="INDUSTRIAL_II_Average78" vbProcedure="false">-IF(OR(INDUSTRIAL_II_Divisor78=0,#REF!=""),0.5,(#REF!-MAX(#REF!,#REF!,#REF!))/INDUSTRIAL_II_Divisor78)</definedName>
    <definedName function="false" hidden="true" localSheetId="15" name="INDUSTRIAL_II_EvalScenario57" vbProcedure="false">IF(#REF!="","",INDUSTRIAL_II_ScenarioE57&amp;INDUSTRIAL_II_ScenarioD57&amp;INDUSTRIAL_II_ScenarioC57&amp;INDUSTRIAL_II_ScenarioB57&amp;INDUSTRIAL_II_ScenarioA57)</definedName>
    <definedName function="false" hidden="true" localSheetId="15" name="INDUSTRIAL_II_EvalScenario68" vbProcedure="false">IF(#REF!="","",INDUSTRIAL_II_ScenarioE68&amp;INDUSTRIAL_II_ScenarioD68&amp;INDUSTRIAL_II_ScenarioC68&amp;INDUSTRIAL_II_ScenarioB68&amp;INDUSTRIAL_II_ScenarioA68)</definedName>
    <definedName function="false" hidden="true" localSheetId="15" name="INDUSTRIAL_II_EvalScenario69" vbProcedure="false">IF(#REF!="","",INDUSTRIAL_II_ScenarioE69&amp;INDUSTRIAL_II_ScenarioD69&amp;INDUSTRIAL_II_ScenarioC69&amp;INDUSTRIAL_II_ScenarioB69&amp;INDUSTRIAL_II_ScenarioA69)</definedName>
    <definedName function="false" hidden="true" localSheetId="15" name="INDUSTRIAL_II_EvalScenario70" vbProcedure="false">IF(#REF!="","",INDUSTRIAL_II_ScenarioE70&amp;INDUSTRIAL_II_ScenarioD70&amp;INDUSTRIAL_II_ScenarioC70&amp;INDUSTRIAL_II_ScenarioB70&amp;INDUSTRIAL_II_ScenarioA70)</definedName>
    <definedName function="false" hidden="true" localSheetId="15" name="INDUSTRIAL_II_EvalScenario80" vbProcedure="false">IF(#REF!="","",INDUSTRIAL_II_ScenarioE80&amp;INDUSTRIAL_II_ScenarioD80&amp;INDUSTRIAL_II_ScenarioC80&amp;INDUSTRIAL_II_ScenarioB80&amp;INDUSTRIAL_II_ScenarioA80)</definedName>
    <definedName function="false" hidden="true" localSheetId="15" name="INDUSTRIAL_II_Left61" vbProcedure="false">-IF(OR(INDUSTRIAL_II_Divisor61=0,#REF!=""),0.5,(#REF!-MAX(#REF!,#REF!,#REF!))/INDUSTRIAL_II_Divisor61)</definedName>
    <definedName function="false" hidden="true" localSheetId="15" name="INDUSTRIAL_II_Left62" vbProcedure="false">-IF(OR(INDUSTRIAL_II_Divisor62=0,#REF!=""),0.5,(#REF!-MAX(#REF!,#REF!,#REF!))/INDUSTRIAL_II_Divisor62)</definedName>
    <definedName function="false" hidden="true" localSheetId="15" name="INDUSTRIAL_II_Left63" vbProcedure="false">-IF(OR(INDUSTRIAL_II_Divisor63=0,#REF!=""),0.5,(#REF!-MAX(#REF!,#REF!,#REF!))/INDUSTRIAL_II_Divisor63)</definedName>
    <definedName function="false" hidden="true" localSheetId="15" name="INDUSTRIAL_II_Left72" vbProcedure="false">-IF(OR(INDUSTRIAL_II_Divisor72=0,#REF!=""),0.5,(#REF!-MAX(#REF!,#REF!,#REF!))/INDUSTRIAL_II_Divisor72)</definedName>
    <definedName function="false" hidden="true" localSheetId="15" name="INDUSTRIAL_II_Left73" vbProcedure="false">-IF(OR(INDUSTRIAL_II_Divisor73=0,#REF!=""),0.5,(#REF!-MAX(#REF!,#REF!,#REF!))/INDUSTRIAL_II_Divisor73)</definedName>
    <definedName function="false" hidden="true" localSheetId="15" name="INDUSTRIAL_II_Left74" vbProcedure="false">-IF(OR(INDUSTRIAL_II_Divisor74=0,#REF!=""),0.5,(#REF!-MAX(#REF!,#REF!,#REF!))/INDUSTRIAL_II_Divisor74)</definedName>
    <definedName function="false" hidden="true" localSheetId="15" name="INDUSTRIAL_II_Left75" vbProcedure="false">-IF(OR(INDUSTRIAL_II_Divisor75=0,#REF!=""),0.5,(#REF!-MAX(#REF!,#REF!,#REF!))/INDUSTRIAL_II_Divisor75)</definedName>
    <definedName function="false" hidden="true" localSheetId="15" name="INDUSTRIAL_II_Left76" vbProcedure="false">-IF(OR(INDUSTRIAL_II_Divisor76=0,#REF!=""),0.5,(#REF!-MAX(#REF!,#REF!,#REF!))/INDUSTRIAL_II_Divisor76)</definedName>
    <definedName function="false" hidden="true" localSheetId="15" name="INDUSTRIAL_II_Left77" vbProcedure="false">-IF(OR(INDUSTRIAL_II_Divisor77=0,#REF!=""),0.5,(#REF!-MAX(#REF!,#REF!,#REF!))/INDUSTRIAL_II_Divisor77)</definedName>
    <definedName function="false" hidden="true" localSheetId="15" name="INDUSTRIAL_II_Left78" vbProcedure="false">-IF(OR(INDUSTRIAL_II_Divisor78=0,#REF!=""),0.5,(#REF!-MAX(#REF!,#REF!,#REF!))/INDUSTRIAL_II_Divisor78)</definedName>
    <definedName function="false" hidden="true" localSheetId="15" name="INDUSTRIAL_II_Right61" vbProcedure="false">-IF(OR(INDUSTRIAL_II_Divisor61=0,#REF!=""),0.5,(#REF!-MAX(#REF!,#REF!,#REF!))/INDUSTRIAL_II_Divisor61)</definedName>
    <definedName function="false" hidden="true" localSheetId="15" name="INDUSTRIAL_II_Right62" vbProcedure="false">-IF(OR(INDUSTRIAL_II_Divisor62=0,#REF!=""),0.5,(#REF!-MAX(#REF!,#REF!,#REF!))/INDUSTRIAL_II_Divisor62)</definedName>
    <definedName function="false" hidden="true" localSheetId="15" name="INDUSTRIAL_II_Right63" vbProcedure="false">-IF(OR(INDUSTRIAL_II_Divisor63=0,#REF!=""),0.5,(#REF!-MAX(#REF!,#REF!,#REF!))/INDUSTRIAL_II_Divisor63)</definedName>
    <definedName function="false" hidden="true" localSheetId="15" name="INDUSTRIAL_II_Right72" vbProcedure="false">-IF(OR(INDUSTRIAL_II_Divisor72=0,#REF!=""),0.5,(#REF!-MAX(#REF!,#REF!,#REF!))/INDUSTRIAL_II_Divisor72)</definedName>
    <definedName function="false" hidden="true" localSheetId="15" name="INDUSTRIAL_II_Right73" vbProcedure="false">-IF(OR(INDUSTRIAL_II_Divisor73=0,#REF!=""),0.5,(#REF!-MAX(#REF!,#REF!,#REF!))/INDUSTRIAL_II_Divisor73)</definedName>
    <definedName function="false" hidden="true" localSheetId="15" name="INDUSTRIAL_II_Right74" vbProcedure="false">-IF(OR(INDUSTRIAL_II_Divisor74=0,#REF!=""),0.5,(#REF!-MAX(#REF!,#REF!,#REF!))/INDUSTRIAL_II_Divisor74)</definedName>
    <definedName function="false" hidden="true" localSheetId="15" name="INDUSTRIAL_II_Right75" vbProcedure="false">-IF(OR(INDUSTRIAL_II_Divisor75=0,#REF!=""),0.5,(#REF!-MAX(#REF!,#REF!,#REF!))/INDUSTRIAL_II_Divisor75)</definedName>
    <definedName function="false" hidden="true" localSheetId="15" name="INDUSTRIAL_II_Right76" vbProcedure="false">-IF(OR(INDUSTRIAL_II_Divisor76=0,#REF!=""),0.5,(#REF!-MAX(#REF!,#REF!,#REF!))/INDUSTRIAL_II_Divisor76)</definedName>
    <definedName function="false" hidden="true" localSheetId="15" name="INDUSTRIAL_II_Right77" vbProcedure="false">-IF(OR(INDUSTRIAL_II_Divisor77=0,#REF!=""),0.5,(#REF!-MAX(#REF!,#REF!,#REF!))/INDUSTRIAL_II_Divisor77)</definedName>
    <definedName function="false" hidden="true" localSheetId="15" name="INDUSTRIAL_II_Right78" vbProcedure="false">-IF(OR(INDUSTRIAL_II_Divisor78=0,#REF!=""),0.5,(#REF!-MAX(#REF!,#REF!,#REF!))/INDUSTRIAL_II_Divisor78)</definedName>
    <definedName function="false" hidden="true" localSheetId="15" name="INDUSTRIAL_II_Scenario57" vbProcedure="false">(('Price Increase'!INDUSTRIAL_II_EvalScenario57="E")+('Price Increase'!INDUSTRIAL_II_EvalScenario57="D")*2+('Price Increase'!INDUSTRIAL_II_EvalScenario57="C")*3+('Price Increase'!INDUSTRIAL_II_EvalScenario57="B")*4+('Price Increase'!INDUSTRIAL_II_EvalScenario57="A")*5-0.5)</definedName>
    <definedName function="false" hidden="true" localSheetId="15" name="INDUSTRIAL_II_Scenario61" vbProcedure="false">-IF(OR(INDUSTRIAL_II_Divisor61=0,#REF!=""),0.5,(#REF!-MAX(#REF!,#REF!,#REF!))/INDUSTRIAL_II_Divisor61)</definedName>
    <definedName function="false" hidden="true" localSheetId="15" name="INDUSTRIAL_II_Scenario62" vbProcedure="false">-IF(OR(INDUSTRIAL_II_Divisor62=0,#REF!=""),0.5,(#REF!-MAX(#REF!,#REF!,#REF!))/INDUSTRIAL_II_Divisor62)</definedName>
    <definedName function="false" hidden="true" localSheetId="15" name="INDUSTRIAL_II_Scenario63" vbProcedure="false">-IF(OR(INDUSTRIAL_II_Divisor63=0,#REF!=""),0.5,(#REF!-MAX(#REF!,#REF!,#REF!))/INDUSTRIAL_II_Divisor63)</definedName>
    <definedName function="false" hidden="true" localSheetId="15" name="INDUSTRIAL_II_Scenario68" vbProcedure="false">(('Price Increase'!INDUSTRIAL_II_EvalScenario68="E")+('Price Increase'!INDUSTRIAL_II_EvalScenario68="D")*2+('Price Increase'!INDUSTRIAL_II_EvalScenario68="C")*3+('Price Increase'!INDUSTRIAL_II_EvalScenario68="B")*4+('Price Increase'!INDUSTRIAL_II_EvalScenario68="A")*5-0.5)</definedName>
    <definedName function="false" hidden="true" localSheetId="15" name="INDUSTRIAL_II_Scenario69" vbProcedure="false">(('Price Increase'!INDUSTRIAL_II_EvalScenario69="E")+('Price Increase'!INDUSTRIAL_II_EvalScenario69="D")*2+('Price Increase'!INDUSTRIAL_II_EvalScenario69="C")*3+('Price Increase'!INDUSTRIAL_II_EvalScenario69="B")*4+('Price Increase'!INDUSTRIAL_II_EvalScenario69="A")*5-0.5)</definedName>
    <definedName function="false" hidden="true" localSheetId="15" name="INDUSTRIAL_II_Scenario70" vbProcedure="false">(('Price Increase'!INDUSTRIAL_II_EvalScenario70="E")+('Price Increase'!INDUSTRIAL_II_EvalScenario70="D")*2+('Price Increase'!INDUSTRIAL_II_EvalScenario70="C")*3+('Price Increase'!INDUSTRIAL_II_EvalScenario70="B")*4+('Price Increase'!INDUSTRIAL_II_EvalScenario70="A")*5-0.5)</definedName>
    <definedName function="false" hidden="true" localSheetId="15" name="INDUSTRIAL_II_Scenario72" vbProcedure="false">-IF(OR(INDUSTRIAL_II_Divisor72=0,#REF!=""),0.5,(#REF!-MAX(#REF!,#REF!,#REF!))/INDUSTRIAL_II_Divisor72)</definedName>
    <definedName function="false" hidden="true" localSheetId="15" name="INDUSTRIAL_II_Scenario73" vbProcedure="false">-IF(OR(INDUSTRIAL_II_Divisor73=0,#REF!=""),0.5,(#REF!-MAX(#REF!,#REF!,#REF!))/INDUSTRIAL_II_Divisor73)</definedName>
    <definedName function="false" hidden="true" localSheetId="15" name="INDUSTRIAL_II_Scenario74" vbProcedure="false">-IF(OR(INDUSTRIAL_II_Divisor74=0,#REF!=""),0.5,(#REF!-MAX(#REF!,#REF!,#REF!))/INDUSTRIAL_II_Divisor74)</definedName>
    <definedName function="false" hidden="true" localSheetId="15" name="INDUSTRIAL_II_Scenario75" vbProcedure="false">-IF(OR(INDUSTRIAL_II_Divisor75=0,#REF!=""),0.5,(#REF!-MAX(#REF!,#REF!,#REF!))/INDUSTRIAL_II_Divisor75)</definedName>
    <definedName function="false" hidden="true" localSheetId="15" name="INDUSTRIAL_II_Scenario76" vbProcedure="false">-IF(OR(INDUSTRIAL_II_Divisor76=0,#REF!=""),0.5,(#REF!-MAX(#REF!,#REF!,#REF!))/INDUSTRIAL_II_Divisor76)</definedName>
    <definedName function="false" hidden="true" localSheetId="15" name="INDUSTRIAL_II_Scenario77" vbProcedure="false">-IF(OR(INDUSTRIAL_II_Divisor77=0,#REF!=""),0.5,(#REF!-MAX(#REF!,#REF!,#REF!))/INDUSTRIAL_II_Divisor77)</definedName>
    <definedName function="false" hidden="true" localSheetId="15" name="INDUSTRIAL_II_Scenario78" vbProcedure="false">-IF(OR(INDUSTRIAL_II_Divisor78=0,#REF!=""),0.5,(#REF!-MAX(#REF!,#REF!,#REF!))/INDUSTRIAL_II_Divisor78)</definedName>
    <definedName function="false" hidden="true" localSheetId="15" name="INDUSTRIAL_II_Scenario80" vbProcedure="false">(('Price Increase'!INDUSTRIAL_II_EvalScenario80="E")+('Price Increase'!INDUSTRIAL_II_EvalScenario80="D")*2+('Price Increase'!INDUSTRIAL_II_EvalScenario80="C")*3+('Price Increase'!INDUSTRIAL_II_EvalScenario80="B")*4+('Price Increase'!INDUSTRIAL_II_EvalScenario80="A")*5-0.5)</definedName>
    <definedName function="false" hidden="true" localSheetId="15" name="INDUSTRIAL_I_Actual61" vbProcedure="false">IF(OR(INDUSTRIAL_I_Divisor61=0,#REF!=""),-0.5,(#REF!-MIN(#REF!,#REF!,#REF!))/INDUSTRIAL_I_Divisor61)</definedName>
    <definedName function="false" hidden="true" localSheetId="15" name="INDUSTRIAL_I_Actual62" vbProcedure="false">IF(OR(INDUSTRIAL_I_Divisor62=0,#REF!=""),-0.5,(#REF!-MIN(#REF!,#REF!,#REF!))/INDUSTRIAL_I_Divisor62)</definedName>
    <definedName function="false" hidden="true" localSheetId="15" name="INDUSTRIAL_I_Actual63" vbProcedure="false">-IF(OR(INDUSTRIAL_I_Divisor63=0,#REF!=""),0.5,(#REF!-MAX(#REF!,#REF!,#REF!))/INDUSTRIAL_I_Divisor63)</definedName>
    <definedName function="false" hidden="true" localSheetId="15" name="INDUSTRIAL_I_Actual65" vbProcedure="false">(('Price Increase'!INDUSTRIAL_I_EvalActual65="E")+('Price Increase'!INDUSTRIAL_I_EvalActual65="D")*2+('Price Increase'!INDUSTRIAL_I_EvalActual65="C")*3+('Price Increase'!INDUSTRIAL_I_EvalActual65="B")*4+('Price Increase'!INDUSTRIAL_I_EvalActual65="A")*5-0.5)</definedName>
    <definedName function="false" hidden="true" localSheetId="15" name="INDUSTRIAL_I_EvalActual65" vbProcedure="false">IF(#REF!="","",INDUSTRIAL_I_ActualE65&amp;INDUSTRIAL_I_ActualD65&amp;INDUSTRIAL_I_ActualC65&amp;INDUSTRIAL_I_ActualB65&amp;INDUSTRIAL_I_ActualA65)</definedName>
    <definedName function="false" hidden="true" localSheetId="15" name="INDUSTRIAL_I_Actual66" vbProcedure="false">(('Price Increase'!INDUSTRIAL_I_EvalActual66="E")+('Price Increase'!INDUSTRIAL_I_EvalActual66="D")*2+('Price Increase'!INDUSTRIAL_I_EvalActual66="C")*3+('Price Increase'!INDUSTRIAL_I_EvalActual66="B")*4+('Price Increase'!INDUSTRIAL_I_EvalActual66="A")*5-0.5)</definedName>
    <definedName function="false" hidden="true" localSheetId="15" name="INDUSTRIAL_I_EvalActual66" vbProcedure="false">IF(#REF!="","",INDUSTRIAL_I_ActualE66&amp;INDUSTRIAL_I_ActualD66&amp;INDUSTRIAL_I_ActualC66&amp;INDUSTRIAL_I_ActualB66&amp;INDUSTRIAL_I_ActualA66)</definedName>
    <definedName function="false" hidden="true" localSheetId="15" name="INDUSTRIAL_I_Actual67" vbProcedure="false">(('Price Increase'!INDUSTRIAL_I_EvalActual67="E")+('Price Increase'!INDUSTRIAL_I_EvalActual67="D")*2+('Price Increase'!INDUSTRIAL_I_EvalActual67="C")*3+('Price Increase'!INDUSTRIAL_I_EvalActual67="B")*4+('Price Increase'!INDUSTRIAL_I_EvalActual67="A")*5-0.5)</definedName>
    <definedName function="false" hidden="true" localSheetId="15" name="INDUSTRIAL_I_EvalActual67" vbProcedure="false">IF(#REF!="","",INDUSTRIAL_I_ActualE67&amp;INDUSTRIAL_I_ActualD67&amp;INDUSTRIAL_I_ActualC67&amp;INDUSTRIAL_I_ActualB67&amp;INDUSTRIAL_I_ActualA67)</definedName>
    <definedName function="false" hidden="true" localSheetId="15" name="INDUSTRIAL_I_Actual71" vbProcedure="false">-IF(OR(INDUSTRIAL_I_Divisor71=0,#REF!=""),0.5,(#REF!-MAX(#REF!,#REF!,#REF!))/INDUSTRIAL_I_Divisor71)</definedName>
    <definedName function="false" hidden="true" localSheetId="15" name="INDUSTRIAL_I_Actual74" vbProcedure="false">(('Price Increase'!INDUSTRIAL_I_EvalActual74="E")+('Price Increase'!INDUSTRIAL_I_EvalActual74="D")*2+('Price Increase'!INDUSTRIAL_I_EvalActual74="C")*3+('Price Increase'!INDUSTRIAL_I_EvalActual74="B")*4+('Price Increase'!INDUSTRIAL_I_EvalActual74="A")*5-0.5)</definedName>
    <definedName function="false" hidden="true" localSheetId="15" name="INDUSTRIAL_I_EvalActual74" vbProcedure="false">IF(#REF!="","",INDUSTRIAL_I_ActualE74&amp;INDUSTRIAL_I_ActualD74&amp;INDUSTRIAL_I_ActualC74&amp;INDUSTRIAL_I_ActualB74&amp;INDUSTRIAL_I_ActualA74)</definedName>
    <definedName function="false" hidden="true" localSheetId="15" name="INDUSTRIAL_I_Actual75" vbProcedure="false">(('Price Increase'!INDUSTRIAL_I_EvalActual75="E")+('Price Increase'!INDUSTRIAL_I_EvalActual75="D")*2+('Price Increase'!INDUSTRIAL_I_EvalActual75="C")*3+('Price Increase'!INDUSTRIAL_I_EvalActual75="B")*4+('Price Increase'!INDUSTRIAL_I_EvalActual75="A")*5-0.5)</definedName>
    <definedName function="false" hidden="true" localSheetId="15" name="INDUSTRIAL_I_EvalActual75" vbProcedure="false">IF(#REF!="","",INDUSTRIAL_I_ActualE75&amp;INDUSTRIAL_I_ActualD75&amp;INDUSTRIAL_I_ActualC75&amp;INDUSTRIAL_I_ActualB75&amp;INDUSTRIAL_I_ActualA75)</definedName>
    <definedName function="false" hidden="true" localSheetId="15" name="INDUSTRIAL_I_Actual76" vbProcedure="false">(('Price Increase'!INDUSTRIAL_I_EvalActual76="E")+('Price Increase'!INDUSTRIAL_I_EvalActual76="D")*2+('Price Increase'!INDUSTRIAL_I_EvalActual76="C")*3+('Price Increase'!INDUSTRIAL_I_EvalActual76="B")*4+('Price Increase'!INDUSTRIAL_I_EvalActual76="A")*5-0.5)</definedName>
    <definedName function="false" hidden="true" localSheetId="15" name="INDUSTRIAL_I_EvalActual76" vbProcedure="false">IF(#REF!="","",INDUSTRIAL_I_ActualE76&amp;INDUSTRIAL_I_ActualD76&amp;INDUSTRIAL_I_ActualC76&amp;INDUSTRIAL_I_ActualB76&amp;INDUSTRIAL_I_ActualA76)</definedName>
    <definedName function="false" hidden="true" localSheetId="15" name="INDUSTRIAL_I_Actual77" vbProcedure="false">(('Price Increase'!INDUSTRIAL_I_EvalActual77="E")+('Price Increase'!INDUSTRIAL_I_EvalActual77="D")*2+('Price Increase'!INDUSTRIAL_I_EvalActual77="C")*3+('Price Increase'!INDUSTRIAL_I_EvalActual77="B")*4+('Price Increase'!INDUSTRIAL_I_EvalActual77="A")*5-0.5)</definedName>
    <definedName function="false" hidden="true" localSheetId="15" name="INDUSTRIAL_I_EvalActual77" vbProcedure="false">IF(#REF!="","",INDUSTRIAL_I_ActualE77&amp;INDUSTRIAL_I_ActualD77&amp;INDUSTRIAL_I_ActualC77&amp;INDUSTRIAL_I_ActualB77&amp;INDUSTRIAL_I_ActualA77)</definedName>
    <definedName function="false" hidden="true" localSheetId="15" name="INDUSTRIAL_I_Actual78" vbProcedure="false">(('Price Increase'!INDUSTRIAL_I_EvalActual78="E")+('Price Increase'!INDUSTRIAL_I_EvalActual78="D")*2+('Price Increase'!INDUSTRIAL_I_EvalActual78="C")*3+('Price Increase'!INDUSTRIAL_I_EvalActual78="B")*4+('Price Increase'!INDUSTRIAL_I_EvalActual78="A")*5-0.5)</definedName>
    <definedName function="false" hidden="true" localSheetId="15" name="INDUSTRIAL_I_EvalActual78" vbProcedure="false">IF(#REF!="","",INDUSTRIAL_I_ActualE78&amp;INDUSTRIAL_I_ActualD78&amp;INDUSTRIAL_I_ActualC78&amp;INDUSTRIAL_I_ActualB78&amp;INDUSTRIAL_I_ActualA78)</definedName>
    <definedName function="false" hidden="true" localSheetId="15" name="INDUSTRIAL_I_Actual79" vbProcedure="false">(('Price Increase'!INDUSTRIAL_I_EvalActual79="E")+('Price Increase'!INDUSTRIAL_I_EvalActual79="D")*2+('Price Increase'!INDUSTRIAL_I_EvalActual79="C")*3+('Price Increase'!INDUSTRIAL_I_EvalActual79="B")*4+('Price Increase'!INDUSTRIAL_I_EvalActual79="A")*5-0.5)</definedName>
    <definedName function="false" hidden="true" localSheetId="15" name="INDUSTRIAL_I_EvalActual79" vbProcedure="false">IF(#REF!="","",INDUSTRIAL_I_ActualE79&amp;INDUSTRIAL_I_ActualD79&amp;INDUSTRIAL_I_ActualC79&amp;INDUSTRIAL_I_ActualB79&amp;INDUSTRIAL_I_ActualA79)</definedName>
    <definedName function="false" hidden="true" localSheetId="15" name="INDUSTRIAL_I_Actual80" vbProcedure="false">(('Price Increase'!INDUSTRIAL_I_EvalActual80="E")+('Price Increase'!INDUSTRIAL_I_EvalActual80="D")*2+('Price Increase'!INDUSTRIAL_I_EvalActual80="C")*3+('Price Increase'!INDUSTRIAL_I_EvalActual80="B")*4+('Price Increase'!INDUSTRIAL_I_EvalActual80="A")*5-0.5)</definedName>
    <definedName function="false" hidden="true" localSheetId="15" name="INDUSTRIAL_I_EvalActual80" vbProcedure="false">IF(#REF!="","",INDUSTRIAL_I_ActualE80&amp;INDUSTRIAL_I_ActualD80&amp;INDUSTRIAL_I_ActualC80&amp;INDUSTRIAL_I_ActualB80&amp;INDUSTRIAL_I_ActualA80)</definedName>
    <definedName function="false" hidden="true" localSheetId="15" name="INDUSTRIAL_I_Actual81" vbProcedure="false">(('Price Increase'!INDUSTRIAL_I_EvalActual81="E")+('Price Increase'!INDUSTRIAL_I_EvalActual81="D")*2+('Price Increase'!INDUSTRIAL_I_EvalActual81="C")*3+('Price Increase'!INDUSTRIAL_I_EvalActual81="B")*4+('Price Increase'!INDUSTRIAL_I_EvalActual81="A")*5-0.5)</definedName>
    <definedName function="false" hidden="true" localSheetId="15" name="INDUSTRIAL_I_EvalActual81" vbProcedure="false">IF(#REF!="","",INDUSTRIAL_I_ActualE81&amp;INDUSTRIAL_I_ActualD81&amp;INDUSTRIAL_I_ActualC81&amp;INDUSTRIAL_I_ActualB81&amp;INDUSTRIAL_I_ActualA81)</definedName>
    <definedName function="false" hidden="true" localSheetId="15" name="INDUSTRIAL_I_Average61" vbProcedure="false">IF(OR(INDUSTRIAL_I_Divisor61=0,#REF!=""),-0.5,(#REF!-MIN(#REF!,#REF!,#REF!))/INDUSTRIAL_I_Divisor61)</definedName>
    <definedName function="false" hidden="true" localSheetId="15" name="INDUSTRIAL_I_Average62" vbProcedure="false">IF(OR(INDUSTRIAL_I_Divisor62=0,#REF!=""),-0.5,(#REF!-MIN(#REF!,#REF!,#REF!))/INDUSTRIAL_I_Divisor62)</definedName>
    <definedName function="false" hidden="true" localSheetId="15" name="INDUSTRIAL_I_Average63" vbProcedure="false">-IF(OR(INDUSTRIAL_I_Divisor63=0,#REF!=""),0.5,(#REF!-MAX(#REF!,#REF!,#REF!))/INDUSTRIAL_I_Divisor63)</definedName>
    <definedName function="false" hidden="true" localSheetId="15" name="INDUSTRIAL_I_Average71" vbProcedure="false">-IF(OR(INDUSTRIAL_I_Divisor71=0,#REF!=""),0.5,(#REF!-MAX(#REF!,#REF!,#REF!))/INDUSTRIAL_I_Divisor71)</definedName>
    <definedName function="false" hidden="true" localSheetId="15" name="INDUSTRIAL_I_EvalScenario65" vbProcedure="false">IF(#REF!="","",INDUSTRIAL_I_ScenarioE65&amp;INDUSTRIAL_I_ScenarioD65&amp;INDUSTRIAL_I_ScenarioC65&amp;INDUSTRIAL_I_ScenarioB65&amp;INDUSTRIAL_I_ScenarioA65)</definedName>
    <definedName function="false" hidden="true" localSheetId="15" name="INDUSTRIAL_I_EvalScenario66" vbProcedure="false">IF(#REF!="","",INDUSTRIAL_I_ScenarioE66&amp;INDUSTRIAL_I_ScenarioD66&amp;INDUSTRIAL_I_ScenarioC66&amp;INDUSTRIAL_I_ScenarioB66&amp;INDUSTRIAL_I_ScenarioA66)</definedName>
    <definedName function="false" hidden="true" localSheetId="15" name="INDUSTRIAL_I_EvalScenario67" vbProcedure="false">IF(#REF!="","",INDUSTRIAL_I_ScenarioE67&amp;INDUSTRIAL_I_ScenarioD67&amp;INDUSTRIAL_I_ScenarioC67&amp;INDUSTRIAL_I_ScenarioB67&amp;INDUSTRIAL_I_ScenarioA67)</definedName>
    <definedName function="false" hidden="true" localSheetId="15" name="INDUSTRIAL_I_EvalScenario74" vbProcedure="false">IF(#REF!="","",INDUSTRIAL_I_ScenarioE74&amp;INDUSTRIAL_I_ScenarioD74&amp;INDUSTRIAL_I_ScenarioC74&amp;INDUSTRIAL_I_ScenarioB74&amp;INDUSTRIAL_I_ScenarioA74)</definedName>
    <definedName function="false" hidden="true" localSheetId="15" name="INDUSTRIAL_I_EvalScenario75" vbProcedure="false">IF(#REF!="","",INDUSTRIAL_I_ScenarioE75&amp;INDUSTRIAL_I_ScenarioD75&amp;INDUSTRIAL_I_ScenarioC75&amp;INDUSTRIAL_I_ScenarioB75&amp;INDUSTRIAL_I_ScenarioA75)</definedName>
    <definedName function="false" hidden="true" localSheetId="15" name="INDUSTRIAL_I_EvalScenario76" vbProcedure="false">IF(#REF!="","",INDUSTRIAL_I_ScenarioE76&amp;INDUSTRIAL_I_ScenarioD76&amp;INDUSTRIAL_I_ScenarioC76&amp;INDUSTRIAL_I_ScenarioB76&amp;INDUSTRIAL_I_ScenarioA76)</definedName>
    <definedName function="false" hidden="true" localSheetId="15" name="INDUSTRIAL_I_EvalScenario77" vbProcedure="false">IF(#REF!="","",INDUSTRIAL_I_ScenarioE77&amp;INDUSTRIAL_I_ScenarioD77&amp;INDUSTRIAL_I_ScenarioC77&amp;INDUSTRIAL_I_ScenarioB77&amp;INDUSTRIAL_I_ScenarioA77)</definedName>
    <definedName function="false" hidden="true" localSheetId="15" name="INDUSTRIAL_I_EvalScenario78" vbProcedure="false">IF(#REF!="","",INDUSTRIAL_I_ScenarioE78&amp;INDUSTRIAL_I_ScenarioD78&amp;INDUSTRIAL_I_ScenarioC78&amp;INDUSTRIAL_I_ScenarioB78&amp;INDUSTRIAL_I_ScenarioA78)</definedName>
    <definedName function="false" hidden="true" localSheetId="15" name="INDUSTRIAL_I_EvalScenario79" vbProcedure="false">IF(#REF!="","",INDUSTRIAL_I_ScenarioE79&amp;INDUSTRIAL_I_ScenarioD79&amp;INDUSTRIAL_I_ScenarioC79&amp;INDUSTRIAL_I_ScenarioB79&amp;INDUSTRIAL_I_ScenarioA79)</definedName>
    <definedName function="false" hidden="true" localSheetId="15" name="INDUSTRIAL_I_EvalScenario80" vbProcedure="false">IF(#REF!="","",INDUSTRIAL_I_ScenarioE80&amp;INDUSTRIAL_I_ScenarioD80&amp;INDUSTRIAL_I_ScenarioC80&amp;INDUSTRIAL_I_ScenarioB80&amp;INDUSTRIAL_I_ScenarioA80)</definedName>
    <definedName function="false" hidden="true" localSheetId="15" name="INDUSTRIAL_I_EvalScenario81" vbProcedure="false">IF(#REF!="","",INDUSTRIAL_I_ScenarioE81&amp;INDUSTRIAL_I_ScenarioD81&amp;INDUSTRIAL_I_ScenarioC81&amp;INDUSTRIAL_I_ScenarioB81&amp;INDUSTRIAL_I_ScenarioA81)</definedName>
    <definedName function="false" hidden="true" localSheetId="15" name="INDUSTRIAL_I_Left61" vbProcedure="false">IF(OR(INDUSTRIAL_I_Divisor61=0,#REF!=""),-0.5,(#REF!-MIN(#REF!,#REF!,#REF!))/INDUSTRIAL_I_Divisor61)</definedName>
    <definedName function="false" hidden="true" localSheetId="15" name="INDUSTRIAL_I_Left62" vbProcedure="false">IF(OR(INDUSTRIAL_I_Divisor62=0,#REF!=""),-0.5,(#REF!-MIN(#REF!,#REF!,#REF!))/INDUSTRIAL_I_Divisor62)</definedName>
    <definedName function="false" hidden="true" localSheetId="15" name="INDUSTRIAL_I_Left63" vbProcedure="false">-IF(OR(INDUSTRIAL_I_Divisor63=0,#REF!=""),0.5,(#REF!-MAX(#REF!,#REF!,#REF!))/INDUSTRIAL_I_Divisor63)</definedName>
    <definedName function="false" hidden="true" localSheetId="15" name="INDUSTRIAL_I_Left71" vbProcedure="false">-IF(OR(INDUSTRIAL_I_Divisor71=0,#REF!=""),0.5,(#REF!-MAX(#REF!,#REF!,#REF!))/INDUSTRIAL_I_Divisor71)</definedName>
    <definedName function="false" hidden="true" localSheetId="15" name="INDUSTRIAL_I_Right61" vbProcedure="false">IF(OR(INDUSTRIAL_I_Divisor61=0,#REF!=""),-0.5,(#REF!-MIN(#REF!,#REF!,#REF!))/INDUSTRIAL_I_Divisor61)</definedName>
    <definedName function="false" hidden="true" localSheetId="15" name="INDUSTRIAL_I_Right62" vbProcedure="false">IF(OR(INDUSTRIAL_I_Divisor62=0,#REF!=""),-0.5,(#REF!-MIN(#REF!,#REF!,#REF!))/INDUSTRIAL_I_Divisor62)</definedName>
    <definedName function="false" hidden="true" localSheetId="15" name="INDUSTRIAL_I_Right63" vbProcedure="false">-IF(OR(INDUSTRIAL_I_Divisor63=0,#REF!=""),0.5,(#REF!-MAX(#REF!,#REF!,#REF!))/INDUSTRIAL_I_Divisor63)</definedName>
    <definedName function="false" hidden="true" localSheetId="15" name="INDUSTRIAL_I_Right71" vbProcedure="false">-IF(OR(INDUSTRIAL_I_Divisor71=0,#REF!=""),0.5,(#REF!-MAX(#REF!,#REF!,#REF!))/INDUSTRIAL_I_Divisor71)</definedName>
    <definedName function="false" hidden="true" localSheetId="15" name="INDUSTRIAL_I_Scenario61" vbProcedure="false">IF(OR(INDUSTRIAL_I_Divisor61=0,#REF!=""),-0.5,(#REF!-MIN(#REF!,#REF!,#REF!))/INDUSTRIAL_I_Divisor61)</definedName>
    <definedName function="false" hidden="true" localSheetId="15" name="INDUSTRIAL_I_Scenario62" vbProcedure="false">IF(OR(INDUSTRIAL_I_Divisor62=0,#REF!=""),-0.5,(#REF!-MIN(#REF!,#REF!,#REF!))/INDUSTRIAL_I_Divisor62)</definedName>
    <definedName function="false" hidden="true" localSheetId="15" name="INDUSTRIAL_I_Scenario63" vbProcedure="false">-IF(OR(INDUSTRIAL_I_Divisor63=0,#REF!=""),0.5,(#REF!-MAX(#REF!,#REF!,#REF!))/INDUSTRIAL_I_Divisor63)</definedName>
    <definedName function="false" hidden="true" localSheetId="15" name="INDUSTRIAL_I_Scenario65" vbProcedure="false">(('Price Increase'!INDUSTRIAL_I_EvalScenario65="E")+('Price Increase'!INDUSTRIAL_I_EvalScenario65="D")*2+('Price Increase'!INDUSTRIAL_I_EvalScenario65="C")*3+('Price Increase'!INDUSTRIAL_I_EvalScenario65="B")*4+('Price Increase'!INDUSTRIAL_I_EvalScenario65="A")*5-0.5)</definedName>
    <definedName function="false" hidden="true" localSheetId="15" name="INDUSTRIAL_I_Scenario66" vbProcedure="false">(('Price Increase'!INDUSTRIAL_I_EvalScenario66="E")+('Price Increase'!INDUSTRIAL_I_EvalScenario66="D")*2+('Price Increase'!INDUSTRIAL_I_EvalScenario66="C")*3+('Price Increase'!INDUSTRIAL_I_EvalScenario66="B")*4+('Price Increase'!INDUSTRIAL_I_EvalScenario66="A")*5-0.5)</definedName>
    <definedName function="false" hidden="true" localSheetId="15" name="INDUSTRIAL_I_Scenario67" vbProcedure="false">(('Price Increase'!INDUSTRIAL_I_EvalScenario67="E")+('Price Increase'!INDUSTRIAL_I_EvalScenario67="D")*2+('Price Increase'!INDUSTRIAL_I_EvalScenario67="C")*3+('Price Increase'!INDUSTRIAL_I_EvalScenario67="B")*4+('Price Increase'!INDUSTRIAL_I_EvalScenario67="A")*5-0.5)</definedName>
    <definedName function="false" hidden="true" localSheetId="15" name="INDUSTRIAL_I_Scenario71" vbProcedure="false">-IF(OR(INDUSTRIAL_I_Divisor71=0,#REF!=""),0.5,(#REF!-MAX(#REF!,#REF!,#REF!))/INDUSTRIAL_I_Divisor71)</definedName>
    <definedName function="false" hidden="true" localSheetId="15" name="INDUSTRIAL_I_Scenario74" vbProcedure="false">(('Price Increase'!INDUSTRIAL_I_EvalScenario74="E")+('Price Increase'!INDUSTRIAL_I_EvalScenario74="D")*2+('Price Increase'!INDUSTRIAL_I_EvalScenario74="C")*3+('Price Increase'!INDUSTRIAL_I_EvalScenario74="B")*4+('Price Increase'!INDUSTRIAL_I_EvalScenario74="A")*5-0.5)</definedName>
    <definedName function="false" hidden="true" localSheetId="15" name="INDUSTRIAL_I_Scenario75" vbProcedure="false">(('Price Increase'!INDUSTRIAL_I_EvalScenario75="E")+('Price Increase'!INDUSTRIAL_I_EvalScenario75="D")*2+('Price Increase'!INDUSTRIAL_I_EvalScenario75="C")*3+('Price Increase'!INDUSTRIAL_I_EvalScenario75="B")*4+('Price Increase'!INDUSTRIAL_I_EvalScenario75="A")*5-0.5)</definedName>
    <definedName function="false" hidden="true" localSheetId="15" name="INDUSTRIAL_I_Scenario76" vbProcedure="false">(('Price Increase'!INDUSTRIAL_I_EvalScenario76="E")+('Price Increase'!INDUSTRIAL_I_EvalScenario76="D")*2+('Price Increase'!INDUSTRIAL_I_EvalScenario76="C")*3+('Price Increase'!INDUSTRIAL_I_EvalScenario76="B")*4+('Price Increase'!INDUSTRIAL_I_EvalScenario76="A")*5-0.5)</definedName>
    <definedName function="false" hidden="true" localSheetId="15" name="INDUSTRIAL_I_Scenario77" vbProcedure="false">(('Price Increase'!INDUSTRIAL_I_EvalScenario77="E")+('Price Increase'!INDUSTRIAL_I_EvalScenario77="D")*2+('Price Increase'!INDUSTRIAL_I_EvalScenario77="C")*3+('Price Increase'!INDUSTRIAL_I_EvalScenario77="B")*4+('Price Increase'!INDUSTRIAL_I_EvalScenario77="A")*5-0.5)</definedName>
    <definedName function="false" hidden="true" localSheetId="15" name="INDUSTRIAL_I_Scenario78" vbProcedure="false">(('Price Increase'!INDUSTRIAL_I_EvalScenario78="E")+('Price Increase'!INDUSTRIAL_I_EvalScenario78="D")*2+('Price Increase'!INDUSTRIAL_I_EvalScenario78="C")*3+('Price Increase'!INDUSTRIAL_I_EvalScenario78="B")*4+('Price Increase'!INDUSTRIAL_I_EvalScenario78="A")*5-0.5)</definedName>
    <definedName function="false" hidden="true" localSheetId="15" name="INDUSTRIAL_I_Scenario79" vbProcedure="false">(('Price Increase'!INDUSTRIAL_I_EvalScenario79="E")+('Price Increase'!INDUSTRIAL_I_EvalScenario79="D")*2+('Price Increase'!INDUSTRIAL_I_EvalScenario79="C")*3+('Price Increase'!INDUSTRIAL_I_EvalScenario79="B")*4+('Price Increase'!INDUSTRIAL_I_EvalScenario79="A")*5-0.5)</definedName>
    <definedName function="false" hidden="true" localSheetId="15" name="INDUSTRIAL_I_Scenario80" vbProcedure="false">(('Price Increase'!INDUSTRIAL_I_EvalScenario80="E")+('Price Increase'!INDUSTRIAL_I_EvalScenario80="D")*2+('Price Increase'!INDUSTRIAL_I_EvalScenario80="C")*3+('Price Increase'!INDUSTRIAL_I_EvalScenario80="B")*4+('Price Increase'!INDUSTRIAL_I_EvalScenario80="A")*5-0.5)</definedName>
    <definedName function="false" hidden="true" localSheetId="15" name="INDUSTRIAL_I_Scenario81" vbProcedure="false">(('Price Increase'!INDUSTRIAL_I_EvalScenario81="E")+('Price Increase'!INDUSTRIAL_I_EvalScenario81="D")*2+('Price Increase'!INDUSTRIAL_I_EvalScenario81="C")*3+('Price Increase'!INDUSTRIAL_I_EvalScenario81="B")*4+('Price Increase'!INDUSTRIAL_I_EvalScenario81="A")*5-0.5)</definedName>
    <definedName function="false" hidden="true" localSheetId="15" name="IT" vbProcedure="false">{#N/A,#N/A,TRUE,"Title Sheet";#N/A,#N/A,TRUE,"0.0 Monthly Variations";#N/A,#N/A,TRUE,"1.1 Vol";#N/A,#N/A,TRUE,"1.2 Supply Vol &amp; Market Share";#N/A,#N/A,TRUE,"1.3.2 Prd-Mix Anal";#N/A,#N/A,TRUE,"1.4 Disp.";#N/A,#N/A,TRUE,"2.0 Manp";#N/A,#N/A,TRUE,"3.1 IncSt";#N/A,#N/A,TRUE,"3.3 Var. Analysis 1";#N/A,#N/A,TRUE,"3.3 Var. Analysis 2";#N/A,#N/A,TRUE,"3.4 BalSh";#N/A,#N/A,TRUE,"3.5 Var. Analysis 3";#N/A,#N/A,TRUE,"3.6 Cash";#N/A,#N/A,TRUE,"4. Procurement Activities"}</definedName>
    <definedName function="false" hidden="true" localSheetId="15" name="j" vbProcedure="false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function="false" hidden="true" localSheetId="15" name="jjjj" vbProcedure="false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function="false" hidden="true" localSheetId="15" name="ju" vbProcedure="false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function="false" hidden="true" localSheetId="15" name="mm" vbProcedure="false">{#N/A,#N/A,FALSE,"COMPTE DE RESULTAT";#N/A,#N/A,FALSE,"EFFETS BUD-Reel";#N/A,#N/A,FALSE,"EFFETS RP1-Reel";#N/A,#N/A,FALSE,"Performances";#N/A,#N/A,FALSE,"Tableau des ventes";#N/A,#N/A,FALSE,"Synthese F.V.";#N/A,#N/A,FALSE,"FRAIS VARIABLES";#N/A,#N/A,FALSE,"Frais de fonctionnement";#N/A,#N/A,FALSE,"Resultat financier";#N/A,#N/A,FALSE,"Prix Unitaire";#N/A,#N/A,FALSE,"Variation des stocks";#N/A,#N/A,FALSE,"Evo. P.R. Coke 4.5";#N/A,#N/A,FALSE,"Evo. Stock Coke 4.5";#N/A,#N/A,FALSE,"Synthese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Carriére"}</definedName>
    <definedName function="false" hidden="true" localSheetId="15" name="MM." vbProcedure="false">{#N/A,#N/A,FALSE,"COMPTE DE RESULTAT";#N/A,#N/A,FALSE,"EFFETS BUD-Reel";#N/A,#N/A,FALSE,"EFFETS RP1-Reel";#N/A,#N/A,FALSE,"Performances";#N/A,#N/A,FALSE,"Tableau des ventes";#N/A,#N/A,FALSE,"Synthese F.V.";#N/A,#N/A,FALSE,"FRAIS VARIABLES";#N/A,#N/A,FALSE,"Frais de fonctionnement";#N/A,#N/A,FALSE,"Resultat financier";#N/A,#N/A,FALSE,"Prix Unitaire";#N/A,#N/A,FALSE,"Variation des stocks";#N/A,#N/A,FALSE,"Evo. P.R. Coke 4.5";#N/A,#N/A,FALSE,"Evo. Stock Coke 4.5";#N/A,#N/A,FALSE,"Synthese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Carriére"}</definedName>
    <definedName function="false" hidden="true" localSheetId="15" name="M___S__I_Actual73" vbProcedure="false">((m___s__i_evalactual73="E")+(m___s__i_evalactual73="D")*2+(m___s__i_evalactual73="C")*3+(m___s__i_evalactual73="B")*4+(m___s__i_evalactual73="A")*5-0.5)</definedName>
    <definedName function="false" hidden="true" localSheetId="15" name="M___S__I_Scenario73" vbProcedure="false">((m___s__i_evalscenario73="E")+(m___s__i_evalscenario73="D")*2+(m___s__i_evalscenario73="C")*3+(m___s__i_evalscenario73="B")*4+(m___s__i_evalscenario73="A")*5-0.5)</definedName>
    <definedName function="false" hidden="true" localSheetId="15" name="New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nn" vbProcedure="false">{#N/A,#N/A,FALSE,"COMPTE DE RESULTAT";#N/A,#N/A,FALSE,"EFFETS BUD-Reel";#N/A,#N/A,FALSE,"EFFETS RP1-Reel";#N/A,#N/A,FALSE,"Performances";#N/A,#N/A,FALSE,"Tableau des ventes";#N/A,#N/A,FALSE,"Synthese F.V.";#N/A,#N/A,FALSE,"FRAIS VARIABLES";#N/A,#N/A,FALSE,"Frais de fonctionnement";#N/A,#N/A,FALSE,"Resultat financier";#N/A,#N/A,FALSE,"Prix Unitaire";#N/A,#N/A,FALSE,"Variation des stocks";#N/A,#N/A,FALSE,"Evo. P.R. Coke 4.5";#N/A,#N/A,FALSE,"Evo. Stock Coke 4.5";#N/A,#N/A,FALSE,"Synthese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Carriére"}</definedName>
    <definedName function="false" hidden="true" localSheetId="15" name="nnn" vbProcedure="false">-IF(OR(INDUSTRIAL_I_Divisor63=0,#REF!=""),0.5,(#REF!-MAX(#REF!,#REF!,#REF!))/INDUSTRIAL_I_Divisor63)</definedName>
    <definedName function="false" hidden="true" localSheetId="15" name="ooo" vbProcedure="false">-IF(OR(INDUSTRIAL_I_Divisor71=0,#REF!=""),0.5,(#REF!-MAX(#REF!,#REF!,#REF!))/INDUSTRIAL_I_Divisor71)</definedName>
    <definedName function="false" hidden="true" localSheetId="15" name="OTHER_LEVERSActual56" vbProcedure="false">((other_leversevalactual56="E")+(other_leversevalactual56="D")*2+(other_leversevalactual56="C")*3+(other_leversevalactual56="B")*4+(other_leversevalactual56="A")*5-0.5)</definedName>
    <definedName function="false" hidden="true" localSheetId="15" name="OTHER_LEVERSActual58" vbProcedure="false">((other_leversevalactual58="E")+(other_leversevalactual58="D")*2+(other_leversevalactual58="C")*3+(other_leversevalactual58="B")*4+(other_leversevalactual58="A")*5-0.5)</definedName>
    <definedName function="false" hidden="true" localSheetId="15" name="OTHER_LEVERSScenario56" vbProcedure="false">((other_leversevalscenario56="E")+(other_leversevalscenario56="D")*2+(other_leversevalscenario56="C")*3+(other_leversevalscenario56="B")*4+(other_leversevalscenario56="A")*5-0.5)</definedName>
    <definedName function="false" hidden="true" localSheetId="15" name="OTHER_LEVERSScenario58" vbProcedure="false">((other_leversevalscenario58="E")+(other_leversevalscenario58="D")*2+(other_leversevalscenario58="C")*3+(other_leversevalscenario58="B")*4+(other_leversevalscenario58="A")*5-0.5)</definedName>
    <definedName function="false" hidden="true" localSheetId="15" name="PEOPLE_MOBActual57" vbProcedure="false">(('Price Increase'!PEOPLE_MOBEvalActual57="E")+('Price Increase'!PEOPLE_MOBEvalActual57="D")*2+('Price Increase'!PEOPLE_MOBEvalActual57="C")*3+('Price Increase'!PEOPLE_MOBEvalActual57="B")*4+('Price Increase'!PEOPLE_MOBEvalActual57="A")*5-0.5)</definedName>
    <definedName function="false" hidden="true" localSheetId="15" name="PEOPLE_MOBEvalActual57" vbProcedure="false">IF(#REF!="","",PEOPLE_MOBActualE57&amp;PEOPLE_MOBActualD57&amp;PEOPLE_MOBActualC57&amp;PEOPLE_MOBActualB57&amp;PEOPLE_MOBActualA57)</definedName>
    <definedName function="false" hidden="true" localSheetId="15" name="PEOPLE_MOBActual58" vbProcedure="false">(('Price Increase'!PEOPLE_MOBEvalActual58="E")+('Price Increase'!PEOPLE_MOBEvalActual58="D")*2+('Price Increase'!PEOPLE_MOBEvalActual58="C")*3+('Price Increase'!PEOPLE_MOBEvalActual58="B")*4+('Price Increase'!PEOPLE_MOBEvalActual58="A")*5-0.5)</definedName>
    <definedName function="false" hidden="true" localSheetId="15" name="PEOPLE_MOBEvalActual58" vbProcedure="false">IF(#REF!="","",PEOPLE_MOBActualE58&amp;PEOPLE_MOBActualD58&amp;PEOPLE_MOBActualC58&amp;PEOPLE_MOBActualB58&amp;PEOPLE_MOBActualA58)</definedName>
    <definedName function="false" hidden="true" localSheetId="15" name="PEOPLE_MOBActual59" vbProcedure="false">(('Price Increase'!PEOPLE_MOBEvalActual59="E")+('Price Increase'!PEOPLE_MOBEvalActual59="D")*2+('Price Increase'!PEOPLE_MOBEvalActual59="C")*3+('Price Increase'!PEOPLE_MOBEvalActual59="B")*4+('Price Increase'!PEOPLE_MOBEvalActual59="A")*5-0.5)</definedName>
    <definedName function="false" hidden="true" localSheetId="15" name="PEOPLE_MOBEvalActual59" vbProcedure="false">IF(#REF!="","",PEOPLE_MOBActualE59&amp;PEOPLE_MOBActualD59&amp;PEOPLE_MOBActualC59&amp;PEOPLE_MOBActualB59&amp;PEOPLE_MOBActualA59)</definedName>
    <definedName function="false" hidden="true" localSheetId="15" name="PEOPLE_MOBActual60" vbProcedure="false">(('Price Increase'!PEOPLE_MOBEvalActual60="E")+('Price Increase'!PEOPLE_MOBEvalActual60="D")*2+('Price Increase'!PEOPLE_MOBEvalActual60="C")*3+('Price Increase'!PEOPLE_MOBEvalActual60="B")*4+('Price Increase'!PEOPLE_MOBEvalActual60="A")*5-0.5)</definedName>
    <definedName function="false" hidden="true" localSheetId="15" name="PEOPLE_MOBEvalActual60" vbProcedure="false">IF(#REF!="","",PEOPLE_MOBActualE60&amp;PEOPLE_MOBActualD60&amp;PEOPLE_MOBActualC60&amp;PEOPLE_MOBActualB60&amp;PEOPLE_MOBActualA60)</definedName>
    <definedName function="false" hidden="true" localSheetId="15" name="PEOPLE_MOBActual61" vbProcedure="false">(('Price Increase'!PEOPLE_MOBEvalActual61="E")+('Price Increase'!PEOPLE_MOBEvalActual61="D")*2+('Price Increase'!PEOPLE_MOBEvalActual61="C")*3+('Price Increase'!PEOPLE_MOBEvalActual61="B")*4+('Price Increase'!PEOPLE_MOBEvalActual61="A")*5-0.5)</definedName>
    <definedName function="false" hidden="true" localSheetId="15" name="PEOPLE_MOBEvalActual61" vbProcedure="false">IF(#REF!="","",PEOPLE_MOBActualE61&amp;PEOPLE_MOBActualD61&amp;PEOPLE_MOBActualC61&amp;PEOPLE_MOBActualB61&amp;PEOPLE_MOBActualA61)</definedName>
    <definedName function="false" hidden="true" localSheetId="15" name="PEOPLE_MOBActual62" vbProcedure="false">(('Price Increase'!PEOPLE_MOBEvalActual62="E")+('Price Increase'!PEOPLE_MOBEvalActual62="D")*2+('Price Increase'!PEOPLE_MOBEvalActual62="C")*3+('Price Increase'!PEOPLE_MOBEvalActual62="B")*4+('Price Increase'!PEOPLE_MOBEvalActual62="A")*5-0.5)</definedName>
    <definedName function="false" hidden="true" localSheetId="15" name="PEOPLE_MOBEvalActual62" vbProcedure="false">IF(#REF!="","",PEOPLE_MOBActualE62&amp;PEOPLE_MOBActualD62&amp;PEOPLE_MOBActualC62&amp;PEOPLE_MOBActualB62&amp;PEOPLE_MOBActualA62)</definedName>
    <definedName function="false" hidden="true" localSheetId="15" name="PEOPLE_MOBActual64" vbProcedure="false">(('Price Increase'!PEOPLE_MOBEvalActual64="E")+('Price Increase'!PEOPLE_MOBEvalActual64="D")*2+('Price Increase'!PEOPLE_MOBEvalActual64="C")*3+('Price Increase'!PEOPLE_MOBEvalActual64="B")*4+('Price Increase'!PEOPLE_MOBEvalActual64="A")*5-0.5)</definedName>
    <definedName function="false" hidden="true" localSheetId="15" name="PEOPLE_MOBEvalActual64" vbProcedure="false">IF(#REF!="","",PEOPLE_MOBActualE64&amp;PEOPLE_MOBActualD64&amp;PEOPLE_MOBActualC64&amp;PEOPLE_MOBActualB64&amp;PEOPLE_MOBActualA64)</definedName>
    <definedName function="false" hidden="true" localSheetId="15" name="PEOPLE_MOBActual65" vbProcedure="false">(('Price Increase'!PEOPLE_MOBEvalActual65="E")+('Price Increase'!PEOPLE_MOBEvalActual65="D")*2+('Price Increase'!PEOPLE_MOBEvalActual65="C")*3+('Price Increase'!PEOPLE_MOBEvalActual65="B")*4+('Price Increase'!PEOPLE_MOBEvalActual65="A")*5-0.5)</definedName>
    <definedName function="false" hidden="true" localSheetId="15" name="PEOPLE_MOBEvalActual65" vbProcedure="false">IF(#REF!="","",PEOPLE_MOBActualE65&amp;PEOPLE_MOBActualD65&amp;PEOPLE_MOBActualC65&amp;PEOPLE_MOBActualB65&amp;PEOPLE_MOBActualA65)</definedName>
    <definedName function="false" hidden="true" localSheetId="15" name="PEOPLE_MOBActual66" vbProcedure="false">(('Price Increase'!PEOPLE_MOBEvalActual66="E")+('Price Increase'!PEOPLE_MOBEvalActual66="D")*2+('Price Increase'!PEOPLE_MOBEvalActual66="C")*3+('Price Increase'!PEOPLE_MOBEvalActual66="B")*4+('Price Increase'!PEOPLE_MOBEvalActual66="A")*5-0.5)</definedName>
    <definedName function="false" hidden="true" localSheetId="15" name="PEOPLE_MOBEvalActual66" vbProcedure="false">IF(#REF!="","",PEOPLE_MOBActualE66&amp;PEOPLE_MOBActualD66&amp;PEOPLE_MOBActualC66&amp;PEOPLE_MOBActualB66&amp;PEOPLE_MOBActualA66)</definedName>
    <definedName function="false" hidden="true" localSheetId="15" name="PEOPLE_MOBActual67" vbProcedure="false">(('Price Increase'!PEOPLE_MOBEvalActual67="E")+('Price Increase'!PEOPLE_MOBEvalActual67="D")*2+('Price Increase'!PEOPLE_MOBEvalActual67="C")*3+('Price Increase'!PEOPLE_MOBEvalActual67="B")*4+('Price Increase'!PEOPLE_MOBEvalActual67="A")*5-0.5)</definedName>
    <definedName function="false" hidden="true" localSheetId="15" name="PEOPLE_MOBEvalActual67" vbProcedure="false">IF(#REF!="","",PEOPLE_MOBActualE67&amp;PEOPLE_MOBActualD67&amp;PEOPLE_MOBActualC67&amp;PEOPLE_MOBActualB67&amp;PEOPLE_MOBActualA67)</definedName>
    <definedName function="false" hidden="true" localSheetId="15" name="PEOPLE_MOBActual68" vbProcedure="false">(('Price Increase'!PEOPLE_MOBEvalActual68="E")+('Price Increase'!PEOPLE_MOBEvalActual68="D")*2+('Price Increase'!PEOPLE_MOBEvalActual68="C")*3+('Price Increase'!PEOPLE_MOBEvalActual68="B")*4+('Price Increase'!PEOPLE_MOBEvalActual68="A")*5-0.5)</definedName>
    <definedName function="false" hidden="true" localSheetId="15" name="PEOPLE_MOBEvalActual68" vbProcedure="false">IF(#REF!="","",PEOPLE_MOBActualE68&amp;PEOPLE_MOBActualD68&amp;PEOPLE_MOBActualC68&amp;PEOPLE_MOBActualB68&amp;PEOPLE_MOBActualA68)</definedName>
    <definedName function="false" hidden="true" localSheetId="15" name="PEOPLE_MOBActual69" vbProcedure="false">(('Price Increase'!PEOPLE_MOBEvalActual69="E")+('Price Increase'!PEOPLE_MOBEvalActual69="D")*2+('Price Increase'!PEOPLE_MOBEvalActual69="C")*3+('Price Increase'!PEOPLE_MOBEvalActual69="B")*4+('Price Increase'!PEOPLE_MOBEvalActual69="A")*5-0.5)</definedName>
    <definedName function="false" hidden="true" localSheetId="15" name="PEOPLE_MOBEvalActual69" vbProcedure="false">IF(#REF!="","",PEOPLE_MOBActualE69&amp;PEOPLE_MOBActualD69&amp;PEOPLE_MOBActualC69&amp;PEOPLE_MOBActualB69&amp;PEOPLE_MOBActualA69)</definedName>
    <definedName function="false" hidden="true" localSheetId="15" name="PEOPLE_MOBActual71" vbProcedure="false">((people_mobevalactual71="E")+(people_mobevalactual71="D")*2+(people_mobevalactual71="C")*3+(people_mobevalactual71="B")*4+(people_mobevalactual71="A")*5-0.5)</definedName>
    <definedName function="false" hidden="true" localSheetId="15" name="PEOPLE_MOBActual72" vbProcedure="false">((people_mobevalactual72="E")+(people_mobevalactual72="D")*2+(people_mobevalactual72="C")*3+(people_mobevalactual72="B")*4+(people_mobevalactual72="A")*5-0.5)</definedName>
    <definedName function="false" hidden="true" localSheetId="15" name="PEOPLE_MOBActual73" vbProcedure="false">((people_mobevalactual73="E")+(people_mobevalactual73="D")*2+(people_mobevalactual73="C")*3+(people_mobevalactual73="B")*4+(people_mobevalactual73="A")*5-0.5)</definedName>
    <definedName function="false" hidden="true" localSheetId="15" name="PEOPLE_MOBActual74" vbProcedure="false">((people_mobevalactual74="E")+(people_mobevalactual74="D")*2+(people_mobevalactual74="C")*3+(people_mobevalactual74="B")*4+(people_mobevalactual74="A")*5-0.5)</definedName>
    <definedName function="false" hidden="true" localSheetId="15" name="PEOPLE_MOBActual76" vbProcedure="false">((people_mobevalactual76="E")+(people_mobevalactual76="D")*2+(people_mobevalactual76="C")*3+(people_mobevalactual76="B")*4+(people_mobevalactual76="A")*5-0.5)</definedName>
    <definedName function="false" hidden="true" localSheetId="15" name="PEOPLE_MOBActual77" vbProcedure="false">((people_mobevalactual77="E")+(people_mobevalactual77="D")*2+(people_mobevalactual77="C")*3+(people_mobevalactual77="B")*4+(people_mobevalactual77="A")*5-0.5)</definedName>
    <definedName function="false" hidden="true" localSheetId="15" name="PEOPLE_MOBActual78" vbProcedure="false">((people_mobevalactual78="E")+(people_mobevalactual78="D")*2+(people_mobevalactual78="C")*3+(people_mobevalactual78="B")*4+(people_mobevalactual78="A")*5-0.5)</definedName>
    <definedName function="false" hidden="true" localSheetId="15" name="PEOPLE_MOBEvalScenario57" vbProcedure="false">IF(#REF!="","",PEOPLE_MOBScenarioE57&amp;PEOPLE_MOBScenarioD57&amp;PEOPLE_MOBScenarioC57&amp;PEOPLE_MOBScenarioB57&amp;PEOPLE_MOBScenarioA57)</definedName>
    <definedName function="false" hidden="true" localSheetId="15" name="PEOPLE_MOBEvalScenario58" vbProcedure="false">IF(#REF!="","",PEOPLE_MOBScenarioE58&amp;PEOPLE_MOBScenarioD58&amp;PEOPLE_MOBScenarioC58&amp;PEOPLE_MOBScenarioB58&amp;PEOPLE_MOBScenarioA58)</definedName>
    <definedName function="false" hidden="true" localSheetId="15" name="PEOPLE_MOBEvalScenario59" vbProcedure="false">IF(#REF!="","",PEOPLE_MOBScenarioE59&amp;PEOPLE_MOBScenarioD59&amp;PEOPLE_MOBScenarioC59&amp;PEOPLE_MOBScenarioB59&amp;PEOPLE_MOBScenarioA59)</definedName>
    <definedName function="false" hidden="true" localSheetId="15" name="PEOPLE_MOBEvalScenario60" vbProcedure="false">IF(#REF!="","",PEOPLE_MOBScenarioE60&amp;PEOPLE_MOBScenarioD60&amp;PEOPLE_MOBScenarioC60&amp;PEOPLE_MOBScenarioB60&amp;PEOPLE_MOBScenarioA60)</definedName>
    <definedName function="false" hidden="true" localSheetId="15" name="PEOPLE_MOBEvalScenario61" vbProcedure="false">IF(#REF!="","",PEOPLE_MOBScenarioE61&amp;PEOPLE_MOBScenarioD61&amp;PEOPLE_MOBScenarioC61&amp;PEOPLE_MOBScenarioB61&amp;PEOPLE_MOBScenarioA61)</definedName>
    <definedName function="false" hidden="true" localSheetId="15" name="PEOPLE_MOBEvalScenario62" vbProcedure="false">IF(#REF!="","",PEOPLE_MOBScenarioE62&amp;PEOPLE_MOBScenarioD62&amp;PEOPLE_MOBScenarioC62&amp;PEOPLE_MOBScenarioB62&amp;PEOPLE_MOBScenarioA62)</definedName>
    <definedName function="false" hidden="true" localSheetId="15" name="PEOPLE_MOBEvalScenario64" vbProcedure="false">IF(#REF!="","",PEOPLE_MOBScenarioE64&amp;PEOPLE_MOBScenarioD64&amp;PEOPLE_MOBScenarioC64&amp;PEOPLE_MOBScenarioB64&amp;PEOPLE_MOBScenarioA64)</definedName>
    <definedName function="false" hidden="true" localSheetId="15" name="PEOPLE_MOBEvalScenario65" vbProcedure="false">IF(#REF!="","",PEOPLE_MOBScenarioE65&amp;PEOPLE_MOBScenarioD65&amp;PEOPLE_MOBScenarioC65&amp;PEOPLE_MOBScenarioB65&amp;PEOPLE_MOBScenarioA65)</definedName>
    <definedName function="false" hidden="true" localSheetId="15" name="PEOPLE_MOBEvalScenario66" vbProcedure="false">IF(#REF!="","",PEOPLE_MOBScenarioE66&amp;PEOPLE_MOBScenarioD66&amp;PEOPLE_MOBScenarioC66&amp;PEOPLE_MOBScenarioB66&amp;PEOPLE_MOBScenarioA66)</definedName>
    <definedName function="false" hidden="true" localSheetId="15" name="PEOPLE_MOBEvalScenario67" vbProcedure="false">IF(#REF!="","",PEOPLE_MOBScenarioE67&amp;PEOPLE_MOBScenarioD67&amp;PEOPLE_MOBScenarioC67&amp;PEOPLE_MOBScenarioB67&amp;PEOPLE_MOBScenarioA67)</definedName>
    <definedName function="false" hidden="true" localSheetId="15" name="PEOPLE_MOBEvalScenario68" vbProcedure="false">IF(#REF!="","",PEOPLE_MOBScenarioE68&amp;PEOPLE_MOBScenarioD68&amp;PEOPLE_MOBScenarioC68&amp;PEOPLE_MOBScenarioB68&amp;PEOPLE_MOBScenarioA68)</definedName>
    <definedName function="false" hidden="true" localSheetId="15" name="PEOPLE_MOBEvalScenario69" vbProcedure="false">IF(#REF!="","",PEOPLE_MOBScenarioE69&amp;PEOPLE_MOBScenarioD69&amp;PEOPLE_MOBScenarioC69&amp;PEOPLE_MOBScenarioB69&amp;PEOPLE_MOBScenarioA69)</definedName>
    <definedName function="false" hidden="true" localSheetId="15" name="PEOPLE_MOBScenario57" vbProcedure="false">(('Price Increase'!PEOPLE_MOBEvalScenario57="E")+('Price Increase'!PEOPLE_MOBEvalScenario57="D")*2+('Price Increase'!PEOPLE_MOBEvalScenario57="C")*3+('Price Increase'!PEOPLE_MOBEvalScenario57="B")*4+('Price Increase'!PEOPLE_MOBEvalScenario57="A")*5-0.5)</definedName>
    <definedName function="false" hidden="true" localSheetId="15" name="PEOPLE_MOBScenario58" vbProcedure="false">(('Price Increase'!PEOPLE_MOBEvalScenario58="E")+('Price Increase'!PEOPLE_MOBEvalScenario58="D")*2+('Price Increase'!PEOPLE_MOBEvalScenario58="C")*3+('Price Increase'!PEOPLE_MOBEvalScenario58="B")*4+('Price Increase'!PEOPLE_MOBEvalScenario58="A")*5-0.5)</definedName>
    <definedName function="false" hidden="true" localSheetId="15" name="PEOPLE_MOBScenario59" vbProcedure="false">(('Price Increase'!PEOPLE_MOBEvalScenario59="E")+('Price Increase'!PEOPLE_MOBEvalScenario59="D")*2+('Price Increase'!PEOPLE_MOBEvalScenario59="C")*3+('Price Increase'!PEOPLE_MOBEvalScenario59="B")*4+('Price Increase'!PEOPLE_MOBEvalScenario59="A")*5-0.5)</definedName>
    <definedName function="false" hidden="true" localSheetId="15" name="PEOPLE_MOBScenario60" vbProcedure="false">(('Price Increase'!PEOPLE_MOBEvalScenario60="E")+('Price Increase'!PEOPLE_MOBEvalScenario60="D")*2+('Price Increase'!PEOPLE_MOBEvalScenario60="C")*3+('Price Increase'!PEOPLE_MOBEvalScenario60="B")*4+('Price Increase'!PEOPLE_MOBEvalScenario60="A")*5-0.5)</definedName>
    <definedName function="false" hidden="true" localSheetId="15" name="PEOPLE_MOBScenario61" vbProcedure="false">(('Price Increase'!PEOPLE_MOBEvalScenario61="E")+('Price Increase'!PEOPLE_MOBEvalScenario61="D")*2+('Price Increase'!PEOPLE_MOBEvalScenario61="C")*3+('Price Increase'!PEOPLE_MOBEvalScenario61="B")*4+('Price Increase'!PEOPLE_MOBEvalScenario61="A")*5-0.5)</definedName>
    <definedName function="false" hidden="true" localSheetId="15" name="PEOPLE_MOBScenario62" vbProcedure="false">(('Price Increase'!PEOPLE_MOBEvalScenario62="E")+('Price Increase'!PEOPLE_MOBEvalScenario62="D")*2+('Price Increase'!PEOPLE_MOBEvalScenario62="C")*3+('Price Increase'!PEOPLE_MOBEvalScenario62="B")*4+('Price Increase'!PEOPLE_MOBEvalScenario62="A")*5-0.5)</definedName>
    <definedName function="false" hidden="true" localSheetId="15" name="PEOPLE_MOBScenario64" vbProcedure="false">(('Price Increase'!PEOPLE_MOBEvalScenario64="E")+('Price Increase'!PEOPLE_MOBEvalScenario64="D")*2+('Price Increase'!PEOPLE_MOBEvalScenario64="C")*3+('Price Increase'!PEOPLE_MOBEvalScenario64="B")*4+('Price Increase'!PEOPLE_MOBEvalScenario64="A")*5-0.5)</definedName>
    <definedName function="false" hidden="true" localSheetId="15" name="PEOPLE_MOBScenario65" vbProcedure="false">(('Price Increase'!PEOPLE_MOBEvalScenario65="E")+('Price Increase'!PEOPLE_MOBEvalScenario65="D")*2+('Price Increase'!PEOPLE_MOBEvalScenario65="C")*3+('Price Increase'!PEOPLE_MOBEvalScenario65="B")*4+('Price Increase'!PEOPLE_MOBEvalScenario65="A")*5-0.5)</definedName>
    <definedName function="false" hidden="true" localSheetId="15" name="PEOPLE_MOBScenario66" vbProcedure="false">(('Price Increase'!PEOPLE_MOBEvalScenario66="E")+('Price Increase'!PEOPLE_MOBEvalScenario66="D")*2+('Price Increase'!PEOPLE_MOBEvalScenario66="C")*3+('Price Increase'!PEOPLE_MOBEvalScenario66="B")*4+('Price Increase'!PEOPLE_MOBEvalScenario66="A")*5-0.5)</definedName>
    <definedName function="false" hidden="true" localSheetId="15" name="PEOPLE_MOBScenario67" vbProcedure="false">(('Price Increase'!PEOPLE_MOBEvalScenario67="E")+('Price Increase'!PEOPLE_MOBEvalScenario67="D")*2+('Price Increase'!PEOPLE_MOBEvalScenario67="C")*3+('Price Increase'!PEOPLE_MOBEvalScenario67="B")*4+('Price Increase'!PEOPLE_MOBEvalScenario67="A")*5-0.5)</definedName>
    <definedName function="false" hidden="true" localSheetId="15" name="PEOPLE_MOBScenario68" vbProcedure="false">(('Price Increase'!PEOPLE_MOBEvalScenario68="E")+('Price Increase'!PEOPLE_MOBEvalScenario68="D")*2+('Price Increase'!PEOPLE_MOBEvalScenario68="C")*3+('Price Increase'!PEOPLE_MOBEvalScenario68="B")*4+('Price Increase'!PEOPLE_MOBEvalScenario68="A")*5-0.5)</definedName>
    <definedName function="false" hidden="true" localSheetId="15" name="PEOPLE_MOBScenario69" vbProcedure="false">(('Price Increase'!PEOPLE_MOBEvalScenario69="E")+('Price Increase'!PEOPLE_MOBEvalScenario69="D")*2+('Price Increase'!PEOPLE_MOBEvalScenario69="C")*3+('Price Increase'!PEOPLE_MOBEvalScenario69="B")*4+('Price Increase'!PEOPLE_MOBEvalScenario69="A")*5-0.5)</definedName>
    <definedName function="false" hidden="true" localSheetId="15" name="PEOPLE_MOBScenario71" vbProcedure="false">((people_mobevalscenario71="E")+(people_mobevalscenario71="D")*2+(people_mobevalscenario71="C")*3+(people_mobevalscenario71="B")*4+(people_mobevalscenario71="A")*5-0.5)</definedName>
    <definedName function="false" hidden="true" localSheetId="15" name="PEOPLE_MOBScenario72" vbProcedure="false">((people_mobevalscenario72="E")+(people_mobevalscenario72="D")*2+(people_mobevalscenario72="C")*3+(people_mobevalscenario72="B")*4+(people_mobevalscenario72="A")*5-0.5)</definedName>
    <definedName function="false" hidden="true" localSheetId="15" name="PEOPLE_MOBScenario73" vbProcedure="false">((people_mobevalscenario73="E")+(people_mobevalscenario73="D")*2+(people_mobevalscenario73="C")*3+(people_mobevalscenario73="B")*4+(people_mobevalscenario73="A")*5-0.5)</definedName>
    <definedName function="false" hidden="true" localSheetId="15" name="PEOPLE_MOBScenario74" vbProcedure="false">((people_mobevalscenario74="E")+(people_mobevalscenario74="D")*2+(people_mobevalscenario74="C")*3+(people_mobevalscenario74="B")*4+(people_mobevalscenario74="A")*5-0.5)</definedName>
    <definedName function="false" hidden="true" localSheetId="15" name="PEOPLE_MOBScenario76" vbProcedure="false">((people_mobevalscenario76="E")+(people_mobevalscenario76="D")*2+(people_mobevalscenario76="C")*3+(people_mobevalscenario76="B")*4+(people_mobevalscenario76="A")*5-0.5)</definedName>
    <definedName function="false" hidden="true" localSheetId="15" name="PEOPLE_MOBScenario77" vbProcedure="false">((people_mobevalscenario77="E")+(people_mobevalscenario77="D")*2+(people_mobevalscenario77="C")*3+(people_mobevalscenario77="B")*4+(people_mobevalscenario77="A")*5-0.5)</definedName>
    <definedName function="false" hidden="true" localSheetId="15" name="PEOPLE_MOBScenario78" vbProcedure="false">((people_mobevalscenario78="E")+(people_mobevalscenario78="D")*2+(people_mobevalscenario78="C")*3+(people_mobevalscenario78="B")*4+(people_mobevalscenario78="A")*5-0.5)</definedName>
    <definedName function="false" hidden="true" localSheetId="15" name="pppp" vbProcedure="false">IF(#REF!="","",INDUSTRIAL_I_ScenarioE65&amp;INDUSTRIAL_I_ScenarioD65&amp;INDUSTRIAL_I_ScenarioC65&amp;INDUSTRIAL_I_ScenarioB65&amp;INDUSTRIAL_I_ScenarioA65)</definedName>
    <definedName function="false" hidden="true" localSheetId="15" name="qq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fonctionnement";#N/A,#N/A,FALSE,"S-T PRODUCTION";#N/A,#N/A,FALSE,"A. Frais de Personnel";#N/A,#N/A,FALSE,"IMPOTS ET TAXES";#N/A,#N/A,FALSE,"A. F.G.U";#N/A,#N/A,FALSE,"Maintenance";#N/A,#N/A,FALSE,"F.G.S";#N/A,#N/A,FALSE,"Prix Unitaire";#N/A,#N/A,FALSE,"Variation des stocks";#N/A,#N/A,FALSE,"Resultat financier";#N/A,#N/A,FALSE,"Evo. P.R. Coke 4.5";#N/A,#N/A,FALSE,"Evo. Stock Coke 4.5";#N/A,#N/A,FALSE,"Evo. P.R. Coke 6.5";#N/A,#N/A,FALSE,"Evo. Stock Coke 6.5";#N/A,#N/A,FALSE,"End.Net"}</definedName>
    <definedName function="false" hidden="true" localSheetId="15" name="sddfhfgj" vbProcedure="false">IF(#REF!="","",INDUSTRIAL_I_ScenarioE76&amp;INDUSTRIAL_I_ScenarioD76&amp;INDUSTRIAL_I_ScenarioC76&amp;INDUSTRIAL_I_ScenarioB76&amp;INDUSTRIAL_I_ScenarioA76)</definedName>
    <definedName function="false" hidden="true" localSheetId="15" name="sdsd" vbProcedure="false">{#N/A,#N/A,FALSE,"COMPTE DE RESULTAT";#N/A,#N/A,FALSE,"EFFETS BUD-Reel";#N/A,#N/A,FALSE,"EFFETS RP1-Reel";#N/A,#N/A,FALSE,"Performances";#N/A,#N/A,FALSE,"Tableau des ventes";#N/A,#N/A,FALSE,"Synthese F.V.";#N/A,#N/A,FALSE,"FRAIS VARIABLES";#N/A,#N/A,FALSE,"Frais de fonctionnement";#N/A,#N/A,FALSE,"Resultat financier";#N/A,#N/A,FALSE,"Prix Unitaire";#N/A,#N/A,FALSE,"Variation des stocks";#N/A,#N/A,FALSE,"Evo. P.R. Coke 4.5";#N/A,#N/A,FALSE,"Evo. Stock Coke 4.5";#N/A,#N/A,FALSE,"Synthese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Carriére"}</definedName>
    <definedName function="false" hidden="true" localSheetId="15" name="sea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sjskhsdiils" vbProcedure="false">((people_mobevalscenario76="E")+(people_mobevalscenario76="D")*2+(people_mobevalscenario76="C")*3+(people_mobevalscenario76="B")*4+(people_mobevalscenario76="A")*5-0.5)</definedName>
    <definedName function="false" hidden="true" localSheetId="15" name="STRATEGYActual56" vbProcedure="false">((strategyevalactual56="E")+(strategyevalactual56="D")*2+(strategyevalactual56="C")*3+(strategyevalactual56="B")*4+(strategyevalactual56="A")*5-0.5)</definedName>
    <definedName function="false" hidden="true" localSheetId="15" name="STRATEGYActual57" vbProcedure="false">((strategyevalactual57="E")+(strategyevalactual57="D")*2+(strategyevalactual57="C")*3+(strategyevalactual57="B")*4+(strategyevalactual57="A")*5-0.5)</definedName>
    <definedName function="false" hidden="true" localSheetId="15" name="STRATEGYActual58" vbProcedure="false">((strategyevalactual58="E")+(strategyevalactual58="D")*2+(strategyevalactual58="C")*3+(strategyevalactual58="B")*4+(strategyevalactual58="A")*5-0.5)</definedName>
    <definedName function="false" hidden="true" localSheetId="15" name="STRATEGYActual59" vbProcedure="false">((strategyevalactual59="E")+(strategyevalactual59="D")*2+(strategyevalactual59="C")*3+(strategyevalactual59="B")*4+(strategyevalactual59="A")*5-0.5)</definedName>
    <definedName function="false" hidden="true" localSheetId="15" name="STRATEGYActual61" vbProcedure="false">((strategyevalactual61="E")+(strategyevalactual61="D")*2+(strategyevalactual61="C")*3+(strategyevalactual61="B")*4+(strategyevalactual61="A")*5-0.5)</definedName>
    <definedName function="false" hidden="true" localSheetId="15" name="STRATEGYActual62" vbProcedure="false">((strategyevalactual62="E")+(strategyevalactual62="D")*2+(strategyevalactual62="C")*3+(strategyevalactual62="B")*4+(strategyevalactual62="A")*5-0.5)</definedName>
    <definedName function="false" hidden="true" localSheetId="15" name="STRATEGYActual64" vbProcedure="false">((strategyevalactual64="E")+(strategyevalactual64="D")*2+(strategyevalactual64="C")*3+(strategyevalactual64="B")*4+(strategyevalactual64="A")*5-0.5)</definedName>
    <definedName function="false" hidden="true" localSheetId="15" name="STRATEGYActual65" vbProcedure="false">((strategyevalactual65="E")+(strategyevalactual65="D")*2+(strategyevalactual65="C")*3+(strategyevalactual65="B")*4+(strategyevalactual65="A")*5-0.5)</definedName>
    <definedName function="false" hidden="true" localSheetId="15" name="STRATEGYActual67" vbProcedure="false">((strategyevalactual67="E")+(strategyevalactual67="D")*2+(strategyevalactual67="C")*3+(strategyevalactual67="B")*4+(strategyevalactual67="A")*5-0.5)</definedName>
    <definedName function="false" hidden="true" localSheetId="15" name="STRATEGYActual68" vbProcedure="false">((strategyevalactual68="E")+(strategyevalactual68="D")*2+(strategyevalactual68="C")*3+(strategyevalactual68="B")*4+(strategyevalactual68="A")*5-0.5)</definedName>
    <definedName function="false" hidden="true" localSheetId="15" name="STRATEGYActual70" vbProcedure="false">((strategyevalactual70="E")+(strategyevalactual70="D")*2+(strategyevalactual70="C")*3+(strategyevalactual70="B")*4+(strategyevalactual70="A")*5-0.5)</definedName>
    <definedName function="false" hidden="true" localSheetId="15" name="STRATEGYActual71" vbProcedure="false">((strategyevalactual71="E")+(strategyevalactual71="D")*2+(strategyevalactual71="C")*3+(strategyevalactual71="B")*4+(strategyevalactual71="A")*5-0.5)</definedName>
    <definedName function="false" hidden="true" localSheetId="15" name="STRATEGYScenario56" vbProcedure="false">((strategyevalscenario56="E")+(strategyevalscenario56="D")*2+(strategyevalscenario56="C")*3+(strategyevalscenario56="B")*4+(strategyevalscenario56="A")*5-0.5)</definedName>
    <definedName function="false" hidden="true" localSheetId="15" name="STRATEGYScenario57" vbProcedure="false">((strategyevalscenario57="E")+(strategyevalscenario57="D")*2+(strategyevalscenario57="C")*3+(strategyevalscenario57="B")*4+(strategyevalscenario57="A")*5-0.5)</definedName>
    <definedName function="false" hidden="true" localSheetId="15" name="STRATEGYScenario58" vbProcedure="false">((strategyevalscenario58="E")+(strategyevalscenario58="D")*2+(strategyevalscenario58="C")*3+(strategyevalscenario58="B")*4+(strategyevalscenario58="A")*5-0.5)</definedName>
    <definedName function="false" hidden="true" localSheetId="15" name="STRATEGYScenario59" vbProcedure="false">((strategyevalscenario59="E")+(strategyevalscenario59="D")*2+(strategyevalscenario59="C")*3+(strategyevalscenario59="B")*4+(strategyevalscenario59="A")*5-0.5)</definedName>
    <definedName function="false" hidden="true" localSheetId="15" name="STRATEGYScenario61" vbProcedure="false">((strategyevalscenario61="E")+(strategyevalscenario61="D")*2+(strategyevalscenario61="C")*3+(strategyevalscenario61="B")*4+(strategyevalscenario61="A")*5-0.5)</definedName>
    <definedName function="false" hidden="true" localSheetId="15" name="STRATEGYScenario62" vbProcedure="false">((strategyevalscenario62="E")+(strategyevalscenario62="D")*2+(strategyevalscenario62="C")*3+(strategyevalscenario62="B")*4+(strategyevalscenario62="A")*5-0.5)</definedName>
    <definedName function="false" hidden="true" localSheetId="15" name="STRATEGYScenario64" vbProcedure="false">((strategyevalscenario64="E")+(strategyevalscenario64="D")*2+(strategyevalscenario64="C")*3+(strategyevalscenario64="B")*4+(strategyevalscenario64="A")*5-0.5)</definedName>
    <definedName function="false" hidden="true" localSheetId="15" name="STRATEGYScenario65" vbProcedure="false">((strategyevalscenario65="E")+(strategyevalscenario65="D")*2+(strategyevalscenario65="C")*3+(strategyevalscenario65="B")*4+(strategyevalscenario65="A")*5-0.5)</definedName>
    <definedName function="false" hidden="true" localSheetId="15" name="STRATEGYScenario67" vbProcedure="false">((strategyevalscenario67="E")+(strategyevalscenario67="D")*2+(strategyevalscenario67="C")*3+(strategyevalscenario67="B")*4+(strategyevalscenario67="A")*5-0.5)</definedName>
    <definedName function="false" hidden="true" localSheetId="15" name="STRATEGYScenario68" vbProcedure="false">((strategyevalscenario68="E")+(strategyevalscenario68="D")*2+(strategyevalscenario68="C")*3+(strategyevalscenario68="B")*4+(strategyevalscenario68="A")*5-0.5)</definedName>
    <definedName function="false" hidden="true" localSheetId="15" name="STRATEGYScenario70" vbProcedure="false">((strategyevalscenario70="E")+(strategyevalscenario70="D")*2+(strategyevalscenario70="C")*3+(strategyevalscenario70="B")*4+(strategyevalscenario70="A")*5-0.5)</definedName>
    <definedName function="false" hidden="true" localSheetId="15" name="STRATEGYScenario71" vbProcedure="false">((strategyevalscenario71="E")+(strategyevalscenario71="D")*2+(strategyevalscenario71="C")*3+(strategyevalscenario71="B")*4+(strategyevalscenario71="A")*5-0.5)</definedName>
    <definedName function="false" hidden="true" localSheetId="15" name="SUST_DEV___OTHERActual59" vbProcedure="false">(('Price Increase'!SUST_DEV___OTHEREvalActual59="E")+('Price Increase'!SUST_DEV___OTHEREvalActual59="D")*2+('Price Increase'!SUST_DEV___OTHEREvalActual59="C")*3+('Price Increase'!SUST_DEV___OTHEREvalActual59="B")*4+('Price Increase'!SUST_DEV___OTHEREvalActual59="A")*5-0.5)</definedName>
    <definedName function="false" hidden="true" localSheetId="15" name="SUST_DEV___OTHEREvalActual59" vbProcedure="false">IF(#REF!="","",SUST_DEV___OTHERActualE59&amp;SUST_DEV___OTHERActualD59&amp;SUST_DEV___OTHERActualC59&amp;SUST_DEV___OTHERActualB59&amp;SUST_DEV___OTHERActualA59)</definedName>
    <definedName function="false" hidden="true" localSheetId="15" name="SUST_DEV___OTHERActual60" vbProcedure="false">(('Price Increase'!SUST_DEV___OTHEREvalActual60="E")+('Price Increase'!SUST_DEV___OTHEREvalActual60="D")*2+('Price Increase'!SUST_DEV___OTHEREvalActual60="C")*3+('Price Increase'!SUST_DEV___OTHEREvalActual60="B")*4+('Price Increase'!SUST_DEV___OTHEREvalActual60="A")*5-0.5)</definedName>
    <definedName function="false" hidden="true" localSheetId="15" name="SUST_DEV___OTHEREvalActual60" vbProcedure="false">IF(#REF!="","",SUST_DEV___OTHERActualE60&amp;SUST_DEV___OTHERActualD60&amp;SUST_DEV___OTHERActualC60&amp;SUST_DEV___OTHERActualB60&amp;SUST_DEV___OTHERActualA60)</definedName>
    <definedName function="false" hidden="true" localSheetId="15" name="SUST_DEV___OTHERActual61" vbProcedure="false">(('Price Increase'!SUST_DEV___OTHEREvalActual61="E")+('Price Increase'!SUST_DEV___OTHEREvalActual61="D")*2+('Price Increase'!SUST_DEV___OTHEREvalActual61="C")*3+('Price Increase'!SUST_DEV___OTHEREvalActual61="B")*4+('Price Increase'!SUST_DEV___OTHEREvalActual61="A")*5-0.5)</definedName>
    <definedName function="false" hidden="true" localSheetId="15" name="SUST_DEV___OTHEREvalActual61" vbProcedure="false">IF(#REF!="","",SUST_DEV___OTHERActualE61&amp;SUST_DEV___OTHERActualD61&amp;SUST_DEV___OTHERActualC61&amp;SUST_DEV___OTHERActualB61&amp;SUST_DEV___OTHERActualA61)</definedName>
    <definedName function="false" hidden="true" localSheetId="15" name="SUST_DEV___OTHEREvalScenario59" vbProcedure="false">IF(#REF!="","",SUST_DEV___OTHERScenarioE59&amp;SUST_DEV___OTHERScenarioD59&amp;SUST_DEV___OTHERScenarioC59&amp;SUST_DEV___OTHERScenarioB59&amp;SUST_DEV___OTHERScenarioA59)</definedName>
    <definedName function="false" hidden="true" localSheetId="15" name="SUST_DEV___OTHEREvalScenario60" vbProcedure="false">IF(#REF!="","",SUST_DEV___OTHERScenarioE60&amp;SUST_DEV___OTHERScenarioD60&amp;SUST_DEV___OTHERScenarioC60&amp;SUST_DEV___OTHERScenarioB60&amp;SUST_DEV___OTHERScenarioA60)</definedName>
    <definedName function="false" hidden="true" localSheetId="15" name="SUST_DEV___OTHEREvalScenario61" vbProcedure="false">IF(#REF!="","",SUST_DEV___OTHERScenarioE61&amp;SUST_DEV___OTHERScenarioD61&amp;SUST_DEV___OTHERScenarioC61&amp;SUST_DEV___OTHERScenarioB61&amp;SUST_DEV___OTHERScenarioA61)</definedName>
    <definedName function="false" hidden="true" localSheetId="15" name="SUST_DEV___OTHERScenario59" vbProcedure="false">(('Price Increase'!SUST_DEV___OTHEREvalScenario59="E")+('Price Increase'!SUST_DEV___OTHEREvalScenario59="D")*2+('Price Increase'!SUST_DEV___OTHEREvalScenario59="C")*3+('Price Increase'!SUST_DEV___OTHEREvalScenario59="B")*4+('Price Increase'!SUST_DEV___OTHEREvalScenario59="A")*5-0.5)</definedName>
    <definedName function="false" hidden="true" localSheetId="15" name="SUST_DEV___OTHERScenario60" vbProcedure="false">(('Price Increase'!SUST_DEV___OTHEREvalScenario60="E")+('Price Increase'!SUST_DEV___OTHEREvalScenario60="D")*2+('Price Increase'!SUST_DEV___OTHEREvalScenario60="C")*3+('Price Increase'!SUST_DEV___OTHEREvalScenario60="B")*4+('Price Increase'!SUST_DEV___OTHEREvalScenario60="A")*5-0.5)</definedName>
    <definedName function="false" hidden="true" localSheetId="15" name="SUST_DEV___OTHERScenario61" vbProcedure="false">(('Price Increase'!SUST_DEV___OTHEREvalScenario61="E")+('Price Increase'!SUST_DEV___OTHEREvalScenario61="D")*2+('Price Increase'!SUST_DEV___OTHEREvalScenario61="C")*3+('Price Increase'!SUST_DEV___OTHEREvalScenario61="B")*4+('Price Increase'!SUST_DEV___OTHEREvalScenario61="A")*5-0.5)</definedName>
    <definedName function="false" hidden="true" localSheetId="15" name="uiuipuip" vbProcedure="false">IF(#REF!="","",INDUSTRIAL_I_ScenarioE77&amp;INDUSTRIAL_I_ScenarioD77&amp;INDUSTRIAL_I_ScenarioC77&amp;INDUSTRIAL_I_ScenarioB77&amp;INDUSTRIAL_I_ScenarioA77)</definedName>
    <definedName function="false" hidden="true" localSheetId="15" name="ukkk" vbProcedure="false">((people_mobevalscenario74="E")+(people_mobevalscenario74="D")*2+(people_mobevalscenario74="C")*3+(people_mobevalscenario74="B")*4+(people_mobevalscenario74="A")*5-0.5)</definedName>
    <definedName function="false" hidden="true" localSheetId="15" name="vv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w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WEWE" vbProcedure="false">{#N/A,#N/A,TRUE,"Title Sheet";#N/A,#N/A,TRUE,"0.0 Monthly Variations";#N/A,#N/A,TRUE,"1.1 Vol";#N/A,#N/A,TRUE,"1.2 Supply Vol &amp; Market Share";#N/A,#N/A,TRUE,"1.3.2 Prd-Mix Anal";#N/A,#N/A,TRUE,"1.4 Disp.";#N/A,#N/A,TRUE,"2.0 Manp";#N/A,#N/A,TRUE,"3.1 IncSt";#N/A,#N/A,TRUE,"3.3 Var. Analysis 1";#N/A,#N/A,TRUE,"3.3 Var. Analysis 2";#N/A,#N/A,TRUE,"3.4 BalSh";#N/A,#N/A,TRUE,"3.5 Var. Analysis 3";#N/A,#N/A,TRUE,"3.6 Cash";#N/A,#N/A,TRUE,"4. Procurement Activities"}</definedName>
    <definedName function="false" hidden="true" localSheetId="15" name="wr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fonctionnement";#N/A,#N/A,FALSE,"S-T PRODUCTION";#N/A,#N/A,FALSE,"A. Frais de Personnel";#N/A,#N/A,FALSE,"IMPOTS ET TAXES";#N/A,#N/A,FALSE,"A. F.G.U";#N/A,#N/A,FALSE,"Maintenance";#N/A,#N/A,FALSE,"F.G.S";#N/A,#N/A,FALSE,"Prix Unitaire";#N/A,#N/A,FALSE,"Variation des stocks";#N/A,#N/A,FALSE,"Resultat financier";#N/A,#N/A,FALSE,"Evo. P.R. Coke 4.5";#N/A,#N/A,FALSE,"Evo. Stock Coke 4.5";#N/A,#N/A,FALSE,"Evo. P.R. Coke 6.5";#N/A,#N/A,FALSE,"Evo. Stock Coke 6.5";#N/A,#N/A,FALSE,"End.Net"}</definedName>
    <definedName function="false" hidden="true" localSheetId="15" name="wrn.EST._.KISSAI." vbProcedure="false">{#N/A,#N/A,FALSE,"Compte Resultat";#N/A,#N/A,FALSE,"Effets Bud 00-2000";#N/A,#N/A,FALSE,"Effets 1999-2000";#N/A,#N/A,FALSE,"Effets RP1 00-FORECAST";#N/A,#N/A,FALSE,"Ventes";#N/A,#N/A,FALSE,"Performances";#N/A,#N/A,FALSE,"Marche des ateliers";#N/A,#N/A,FALSE,"Frais Variables";#N/A,#N/A,FALSE,"Synthese Analyse des F.V";#N/A,#N/A,FALSE,"Analyse Combustibles";#N/A,#N/A,FALSE,"Analyse Electricite";#N/A,#N/A,FALSE,"Analyse Emballage";#N/A,#N/A,FALSE,"Analyse Additifs au cru";#N/A,#N/A,FALSE,"Analyse Additifs au ciment";#N/A,#N/A,FALSE,"Analyse Four. De Fab. au KK";#N/A,#N/A,FALSE,"Analyse Four. De Fab. au Ciment";#N/A,#N/A,FALSE,"Analyse Carriere";#N/A,#N/A,FALSE,"Frais de fonctionnement";#N/A,#N/A,FALSE,"Prix unitaire";#N/A,#N/A,FALSE,"Variation de stock mensualise";#N/A,#N/A,FALSE,"Résultat financier"}</definedName>
    <definedName function="false" hidden="true" localSheetId="15" name="wrn.ESTIME." vbProcedure="false">{#N/A,#N/A,FALSE,"COMPTE DE RESULTAT";#N/A,#N/A,FALSE,"EFFETS BUD-Reel";#N/A,#N/A,FALSE,"EFFETS RP1-Reel";#N/A,#N/A,FALSE,"Performances";#N/A,#N/A,FALSE,"Tableau des ventes";#N/A,#N/A,FALSE,"Synthese F.V.";#N/A,#N/A,FALSE,"FRAIS VARIABLES";#N/A,#N/A,FALSE,"Frais de fonctionnement";#N/A,#N/A,FALSE,"Resultat financier";#N/A,#N/A,FALSE,"Prix Unitaire";#N/A,#N/A,FALSE,"Variation des stocks";#N/A,#N/A,FALSE,"Evo. P.R. Coke 4.5";#N/A,#N/A,FALSE,"Evo. Stock Coke 4.5";#N/A,#N/A,FALSE,"Synthese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Carriére"}</definedName>
    <definedName function="false" hidden="true" localSheetId="15" name="wrn.iIMPRESSION._.DOC." vbProcedure="false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function="false" hidden="true" localSheetId="15" name="wrn.IMPRESSION._.RP2." vbProcedure="false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function="false" hidden="true" localSheetId="15" name="wrn.Mgmt._.Report._.03." vbProcedure="false">{#N/A,#N/A,FALSE,"Title";#N/A,#N/A,FALSE,"1.0 Key Indicators";#N/A,#N/A,FALSE,"2.0 Monthly Variations";#N/A,#N/A,FALSE,"3.1 Supply Vol &amp; Market Share";#N/A,#N/A,FALSE,"3.2 Vol";#N/A,#N/A,FALSE,"3.3.1 Prd-Mix Anal (V)";#N/A,#N/A,FALSE,"3.3.2 Prd-Mix Anal (P)";#N/A,#N/A,FALSE,"3.3.3 Prd-Mix Anal (R)";#N/A,#N/A,FALSE,"3.4 Marginal Analysis";#N/A,#N/A,FALSE,"3.5 Disp.";#N/A,#N/A,FALSE,"4.0 Production";#N/A,#N/A,FALSE,"5.0 Manp";#N/A,#N/A,FALSE,"6.1 IncSt";#N/A,#N/A,FALSE,"6.2 BalSh";#N/A,#N/A,FALSE,"6.3 Cash";#N/A,#N/A,FALSE,"6.4 NetIcome Tree";#N/A,#N/A,FALSE,"6.5 Var. Analysis 1";#N/A,#N/A,FALSE,"6.6 Var. Analysis 2";#N/A,#N/A,FALSE,"6.7 Var. Analysis 3";#N/A,#N/A,FALSE,"6.8 Graphs (IS) ";#N/A,#N/A,FALSE,"6.9 Capex";#N/A,#N/A,FALSE,"6.10 Latest Estimate";#N/A,#N/A,FALSE,"6.11 Covenants Chart"}</definedName>
    <definedName function="false" hidden="true" localSheetId="15" name="wrn.Print._.All._.file." vbProcedure="false">{#N/A,#N/A,TRUE,"Title Sheet";#N/A,#N/A,TRUE,"0.0 Monthly Variations";#N/A,#N/A,TRUE,"1.1 Vol";#N/A,#N/A,TRUE,"1.2 Supply Vol &amp; Market Share";#N/A,#N/A,TRUE,"1.3.2 Prd-Mix Anal";#N/A,#N/A,TRUE,"1.4 Disp.";#N/A,#N/A,TRUE,"2.0 Manp";#N/A,#N/A,TRUE,"3.1 IncSt";#N/A,#N/A,TRUE,"3.3 Var. Analysis 1";#N/A,#N/A,TRUE,"3.3 Var. Analysis 2";#N/A,#N/A,TRUE,"3.4 BalSh";#N/A,#N/A,TRUE,"3.5 Var. Analysis 3";#N/A,#N/A,TRUE,"3.6 Cash";#N/A,#N/A,TRUE,"4. Procurement Activities"}</definedName>
    <definedName function="false" hidden="true" localSheetId="15" name="ZZZCZXC" vbProcedure="false">IF(#REF!="","",INDUSTRIAL_I_ScenarioE78&amp;INDUSTRIAL_I_ScenarioD78&amp;INDUSTRIAL_I_ScenarioC78&amp;INDUSTRIAL_I_ScenarioB78&amp;INDUSTRIAL_I_ScenarioA78)</definedName>
    <definedName function="false" hidden="true" localSheetId="15" name="_sea44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_w2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__sea44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__w2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___sea44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___w2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____sea44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____w2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_____w2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______sea44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______w2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________w2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true" localSheetId="15" name="__________w2" vbProcedure="false">{#N/A,#N/A,FALSE,"COMMENTAIRES";#N/A,#N/A,FALSE,"COMPTE DE RESULTAT";#N/A,#N/A,FALSE,"EFFETS";#N/A,#N/A,FALSE,"Performances";#N/A,#N/A,FALSE,"Tableau des ventes";#N/A,#N/A,FALSE,"Synthese F.V.";#N/A,#N/A,FALSE,"FRAIS VARIABLES";#N/A,#N/A,FALSE,"Synthese Analyse F.V";#N/A,#N/A,FALSE,"Analyse Combustibles";#N/A,#N/A,FALSE,"Analyse Electricité";#N/A,#N/A,FALSE,"Analyse Emballages";#N/A,#N/A,FALSE,"Analyse Additifs au Cru";#N/A,#N/A,FALSE,"Analyse Additifs au Ciment";#N/A,#N/A,FALSE,"Analyse Fourn. Fab. au KK";#N/A,#N/A,FALSE,"Analyse Fourn. Fab. au ciment";#N/A,#N/A,FALSE,"Analyse Carriére";#N/A,#N/A,FALSE,"Frais de fonctionnement";#N/A,#N/A,FALSE,"Prix Unitaire";#N/A,#N/A,FALSE,"Variation des stocks";#N/A,#N/A,FALSE,"Resultat financier";#N/A,#N/A,FALSE,"Evo. P.R. Coke 4.5";#N/A,#N/A,FALSE,"Evo. Stock Coke 4.5";#N/A,#N/A,FALSE,"Evo. P.R. Coke 6.5";#N/A,#N/A,FALSE,"Evo. Stock Coke 6.5"}</definedName>
    <definedName function="false" hidden="false" localSheetId="22" name="DataFilter" vbProcedure="false">[13]!DataFilter</definedName>
    <definedName function="false" hidden="false" localSheetId="22" name="DataSort" vbProcedure="false">[13]!DataSort</definedName>
    <definedName function="false" hidden="true" localSheetId="22" name="ddssdsd" vbProcedure="false">((strategyevalscenario64="E")+(strategyevalscenario64="D")*2+(strategyevalscenario64="C")*3+(strategyevalscenario64="B")*4+(strategyevalscenario64="A")*5-0.5)</definedName>
    <definedName function="false" hidden="true" localSheetId="22" name="fshysdysjxccs" vbProcedure="false">((people_mobevalscenario77="E")+(people_mobevalscenario77="D")*2+(people_mobevalscenario77="C")*3+(people_mobevalscenario77="B")*4+(people_mobevalscenario77="A")*5-0.5)</definedName>
    <definedName function="false" hidden="false" localSheetId="22" name="GoBack" vbProcedure="false">[13]sheet1!goback</definedName>
    <definedName function="false" hidden="true" localSheetId="22" name="M___S__I_Actual73" vbProcedure="false">((m___s__i_evalactual73="E")+(m___s__i_evalactual73="D")*2+(m___s__i_evalactual73="C")*3+(m___s__i_evalactual73="B")*4+(m___s__i_evalactual73="A")*5-0.5)</definedName>
    <definedName function="false" hidden="true" localSheetId="22" name="M___S__I_Scenario73" vbProcedure="false">((m___s__i_evalscenario73="E")+(m___s__i_evalscenario73="D")*2+(m___s__i_evalscenario73="C")*3+(m___s__i_evalscenario73="B")*4+(m___s__i_evalscenario73="A")*5-0.5)</definedName>
    <definedName function="false" hidden="true" localSheetId="22" name="OTHER_LEVERSActual56" vbProcedure="false">((other_leversevalactual56="E")+(other_leversevalactual56="D")*2+(other_leversevalactual56="C")*3+(other_leversevalactual56="B")*4+(other_leversevalactual56="A")*5-0.5)</definedName>
    <definedName function="false" hidden="true" localSheetId="22" name="OTHER_LEVERSActual58" vbProcedure="false">((other_leversevalactual58="E")+(other_leversevalactual58="D")*2+(other_leversevalactual58="C")*3+(other_leversevalactual58="B")*4+(other_leversevalactual58="A")*5-0.5)</definedName>
    <definedName function="false" hidden="true" localSheetId="22" name="OTHER_LEVERSScenario56" vbProcedure="false">((other_leversevalscenario56="E")+(other_leversevalscenario56="D")*2+(other_leversevalscenario56="C")*3+(other_leversevalscenario56="B")*4+(other_leversevalscenario56="A")*5-0.5)</definedName>
    <definedName function="false" hidden="true" localSheetId="22" name="OTHER_LEVERSScenario58" vbProcedure="false">((other_leversevalscenario58="E")+(other_leversevalscenario58="D")*2+(other_leversevalscenario58="C")*3+(other_leversevalscenario58="B")*4+(other_leversevalscenario58="A")*5-0.5)</definedName>
    <definedName function="false" hidden="true" localSheetId="22" name="PEOPLE_MOBActual71" vbProcedure="false">((people_mobevalactual71="E")+(people_mobevalactual71="D")*2+(people_mobevalactual71="C")*3+(people_mobevalactual71="B")*4+(people_mobevalactual71="A")*5-0.5)</definedName>
    <definedName function="false" hidden="true" localSheetId="22" name="PEOPLE_MOBActual72" vbProcedure="false">((people_mobevalactual72="E")+(people_mobevalactual72="D")*2+(people_mobevalactual72="C")*3+(people_mobevalactual72="B")*4+(people_mobevalactual72="A")*5-0.5)</definedName>
    <definedName function="false" hidden="true" localSheetId="22" name="PEOPLE_MOBActual73" vbProcedure="false">((people_mobevalactual73="E")+(people_mobevalactual73="D")*2+(people_mobevalactual73="C")*3+(people_mobevalactual73="B")*4+(people_mobevalactual73="A")*5-0.5)</definedName>
    <definedName function="false" hidden="true" localSheetId="22" name="PEOPLE_MOBActual74" vbProcedure="false">((people_mobevalactual74="E")+(people_mobevalactual74="D")*2+(people_mobevalactual74="C")*3+(people_mobevalactual74="B")*4+(people_mobevalactual74="A")*5-0.5)</definedName>
    <definedName function="false" hidden="true" localSheetId="22" name="PEOPLE_MOBActual76" vbProcedure="false">((people_mobevalactual76="E")+(people_mobevalactual76="D")*2+(people_mobevalactual76="C")*3+(people_mobevalactual76="B")*4+(people_mobevalactual76="A")*5-0.5)</definedName>
    <definedName function="false" hidden="true" localSheetId="22" name="PEOPLE_MOBActual77" vbProcedure="false">((people_mobevalactual77="E")+(people_mobevalactual77="D")*2+(people_mobevalactual77="C")*3+(people_mobevalactual77="B")*4+(people_mobevalactual77="A")*5-0.5)</definedName>
    <definedName function="false" hidden="true" localSheetId="22" name="PEOPLE_MOBActual78" vbProcedure="false">((people_mobevalactual78="E")+(people_mobevalactual78="D")*2+(people_mobevalactual78="C")*3+(people_mobevalactual78="B")*4+(people_mobevalactual78="A")*5-0.5)</definedName>
    <definedName function="false" hidden="true" localSheetId="22" name="PEOPLE_MOBScenario71" vbProcedure="false">((people_mobevalscenario71="E")+(people_mobevalscenario71="D")*2+(people_mobevalscenario71="C")*3+(people_mobevalscenario71="B")*4+(people_mobevalscenario71="A")*5-0.5)</definedName>
    <definedName function="false" hidden="true" localSheetId="22" name="PEOPLE_MOBScenario72" vbProcedure="false">((people_mobevalscenario72="E")+(people_mobevalscenario72="D")*2+(people_mobevalscenario72="C")*3+(people_mobevalscenario72="B")*4+(people_mobevalscenario72="A")*5-0.5)</definedName>
    <definedName function="false" hidden="true" localSheetId="22" name="PEOPLE_MOBScenario73" vbProcedure="false">((people_mobevalscenario73="E")+(people_mobevalscenario73="D")*2+(people_mobevalscenario73="C")*3+(people_mobevalscenario73="B")*4+(people_mobevalscenario73="A")*5-0.5)</definedName>
    <definedName function="false" hidden="true" localSheetId="22" name="PEOPLE_MOBScenario74" vbProcedure="false">((people_mobevalscenario74="E")+(people_mobevalscenario74="D")*2+(people_mobevalscenario74="C")*3+(people_mobevalscenario74="B")*4+(people_mobevalscenario74="A")*5-0.5)</definedName>
    <definedName function="false" hidden="true" localSheetId="22" name="PEOPLE_MOBScenario76" vbProcedure="false">((people_mobevalscenario76="E")+(people_mobevalscenario76="D")*2+(people_mobevalscenario76="C")*3+(people_mobevalscenario76="B")*4+(people_mobevalscenario76="A")*5-0.5)</definedName>
    <definedName function="false" hidden="true" localSheetId="22" name="PEOPLE_MOBScenario77" vbProcedure="false">((people_mobevalscenario77="E")+(people_mobevalscenario77="D")*2+(people_mobevalscenario77="C")*3+(people_mobevalscenario77="B")*4+(people_mobevalscenario77="A")*5-0.5)</definedName>
    <definedName function="false" hidden="true" localSheetId="22" name="PEOPLE_MOBScenario78" vbProcedure="false">((people_mobevalscenario78="E")+(people_mobevalscenario78="D")*2+(people_mobevalscenario78="C")*3+(people_mobevalscenario78="B")*4+(people_mobevalscenario78="A")*5-0.5)</definedName>
    <definedName function="false" hidden="true" localSheetId="22" name="sjskhsdiils" vbProcedure="false">((people_mobevalscenario76="E")+(people_mobevalscenario76="D")*2+(people_mobevalscenario76="C")*3+(people_mobevalscenario76="B")*4+(people_mobevalscenario76="A")*5-0.5)</definedName>
    <definedName function="false" hidden="true" localSheetId="22" name="STRATEGYActual56" vbProcedure="false">((strategyevalactual56="E")+(strategyevalactual56="D")*2+(strategyevalactual56="C")*3+(strategyevalactual56="B")*4+(strategyevalactual56="A")*5-0.5)</definedName>
    <definedName function="false" hidden="true" localSheetId="22" name="STRATEGYActual57" vbProcedure="false">((strategyevalactual57="E")+(strategyevalactual57="D")*2+(strategyevalactual57="C")*3+(strategyevalactual57="B")*4+(strategyevalactual57="A")*5-0.5)</definedName>
    <definedName function="false" hidden="true" localSheetId="22" name="STRATEGYActual58" vbProcedure="false">((strategyevalactual58="E")+(strategyevalactual58="D")*2+(strategyevalactual58="C")*3+(strategyevalactual58="B")*4+(strategyevalactual58="A")*5-0.5)</definedName>
    <definedName function="false" hidden="true" localSheetId="22" name="STRATEGYActual59" vbProcedure="false">((strategyevalactual59="E")+(strategyevalactual59="D")*2+(strategyevalactual59="C")*3+(strategyevalactual59="B")*4+(strategyevalactual59="A")*5-0.5)</definedName>
    <definedName function="false" hidden="true" localSheetId="22" name="STRATEGYActual61" vbProcedure="false">((strategyevalactual61="E")+(strategyevalactual61="D")*2+(strategyevalactual61="C")*3+(strategyevalactual61="B")*4+(strategyevalactual61="A")*5-0.5)</definedName>
    <definedName function="false" hidden="true" localSheetId="22" name="STRATEGYActual62" vbProcedure="false">((strategyevalactual62="E")+(strategyevalactual62="D")*2+(strategyevalactual62="C")*3+(strategyevalactual62="B")*4+(strategyevalactual62="A")*5-0.5)</definedName>
    <definedName function="false" hidden="true" localSheetId="22" name="STRATEGYActual64" vbProcedure="false">((strategyevalactual64="E")+(strategyevalactual64="D")*2+(strategyevalactual64="C")*3+(strategyevalactual64="B")*4+(strategyevalactual64="A")*5-0.5)</definedName>
    <definedName function="false" hidden="true" localSheetId="22" name="STRATEGYActual65" vbProcedure="false">((strategyevalactual65="E")+(strategyevalactual65="D")*2+(strategyevalactual65="C")*3+(strategyevalactual65="B")*4+(strategyevalactual65="A")*5-0.5)</definedName>
    <definedName function="false" hidden="true" localSheetId="22" name="STRATEGYActual67" vbProcedure="false">((strategyevalactual67="E")+(strategyevalactual67="D")*2+(strategyevalactual67="C")*3+(strategyevalactual67="B")*4+(strategyevalactual67="A")*5-0.5)</definedName>
    <definedName function="false" hidden="true" localSheetId="22" name="STRATEGYActual68" vbProcedure="false">((strategyevalactual68="E")+(strategyevalactual68="D")*2+(strategyevalactual68="C")*3+(strategyevalactual68="B")*4+(strategyevalactual68="A")*5-0.5)</definedName>
    <definedName function="false" hidden="true" localSheetId="22" name="STRATEGYActual70" vbProcedure="false">((strategyevalactual70="E")+(strategyevalactual70="D")*2+(strategyevalactual70="C")*3+(strategyevalactual70="B")*4+(strategyevalactual70="A")*5-0.5)</definedName>
    <definedName function="false" hidden="true" localSheetId="22" name="STRATEGYActual71" vbProcedure="false">((strategyevalactual71="E")+(strategyevalactual71="D")*2+(strategyevalactual71="C")*3+(strategyevalactual71="B")*4+(strategyevalactual71="A")*5-0.5)</definedName>
    <definedName function="false" hidden="true" localSheetId="22" name="STRATEGYScenario56" vbProcedure="false">((strategyevalscenario56="E")+(strategyevalscenario56="D")*2+(strategyevalscenario56="C")*3+(strategyevalscenario56="B")*4+(strategyevalscenario56="A")*5-0.5)</definedName>
    <definedName function="false" hidden="true" localSheetId="22" name="STRATEGYScenario57" vbProcedure="false">((strategyevalscenario57="E")+(strategyevalscenario57="D")*2+(strategyevalscenario57="C")*3+(strategyevalscenario57="B")*4+(strategyevalscenario57="A")*5-0.5)</definedName>
    <definedName function="false" hidden="true" localSheetId="22" name="STRATEGYScenario58" vbProcedure="false">((strategyevalscenario58="E")+(strategyevalscenario58="D")*2+(strategyevalscenario58="C")*3+(strategyevalscenario58="B")*4+(strategyevalscenario58="A")*5-0.5)</definedName>
    <definedName function="false" hidden="true" localSheetId="22" name="STRATEGYScenario59" vbProcedure="false">((strategyevalscenario59="E")+(strategyevalscenario59="D")*2+(strategyevalscenario59="C")*3+(strategyevalscenario59="B")*4+(strategyevalscenario59="A")*5-0.5)</definedName>
    <definedName function="false" hidden="true" localSheetId="22" name="STRATEGYScenario61" vbProcedure="false">((strategyevalscenario61="E")+(strategyevalscenario61="D")*2+(strategyevalscenario61="C")*3+(strategyevalscenario61="B")*4+(strategyevalscenario61="A")*5-0.5)</definedName>
    <definedName function="false" hidden="true" localSheetId="22" name="STRATEGYScenario62" vbProcedure="false">((strategyevalscenario62="E")+(strategyevalscenario62="D")*2+(strategyevalscenario62="C")*3+(strategyevalscenario62="B")*4+(strategyevalscenario62="A")*5-0.5)</definedName>
    <definedName function="false" hidden="true" localSheetId="22" name="STRATEGYScenario64" vbProcedure="false">((strategyevalscenario64="E")+(strategyevalscenario64="D")*2+(strategyevalscenario64="C")*3+(strategyevalscenario64="B")*4+(strategyevalscenario64="A")*5-0.5)</definedName>
    <definedName function="false" hidden="true" localSheetId="22" name="STRATEGYScenario65" vbProcedure="false">((strategyevalscenario65="E")+(strategyevalscenario65="D")*2+(strategyevalscenario65="C")*3+(strategyevalscenario65="B")*4+(strategyevalscenario65="A")*5-0.5)</definedName>
    <definedName function="false" hidden="true" localSheetId="22" name="STRATEGYScenario67" vbProcedure="false">((strategyevalscenario67="E")+(strategyevalscenario67="D")*2+(strategyevalscenario67="C")*3+(strategyevalscenario67="B")*4+(strategyevalscenario67="A")*5-0.5)</definedName>
    <definedName function="false" hidden="true" localSheetId="22" name="STRATEGYScenario68" vbProcedure="false">((strategyevalscenario68="E")+(strategyevalscenario68="D")*2+(strategyevalscenario68="C")*3+(strategyevalscenario68="B")*4+(strategyevalscenario68="A")*5-0.5)</definedName>
    <definedName function="false" hidden="true" localSheetId="22" name="STRATEGYScenario70" vbProcedure="false">((strategyevalscenario70="E")+(strategyevalscenario70="D")*2+(strategyevalscenario70="C")*3+(strategyevalscenario70="B")*4+(strategyevalscenario70="A")*5-0.5)</definedName>
    <definedName function="false" hidden="true" localSheetId="22" name="STRATEGYScenario71" vbProcedure="false">((strategyevalscenario71="E")+(strategyevalscenario71="D")*2+(strategyevalscenario71="C")*3+(strategyevalscenario71="B")*4+(strategyevalscenario71="A")*5-0.5)</definedName>
    <definedName function="false" hidden="true" localSheetId="22" name="ukkk" vbProcedure="false">((people_mobevalscenario74="E")+(people_mobevalscenario74="D")*2+(people_mobevalscenario74="C")*3+(people_mobevalscenario74="B")*4+(people_mobevalscenario74="A")*5-0.5)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<sst xmlns="http://schemas.openxmlformats.org/spreadsheetml/2006/main" count="3088" uniqueCount="829">
  <si>
    <t xml:space="preserve">NET CASH FLOW -MEGP-ACCUMULATED</t>
  </si>
  <si>
    <t xml:space="preserve">Project</t>
  </si>
  <si>
    <t xml:space="preserve"> Downpayment</t>
  </si>
  <si>
    <t xml:space="preserve">Total Without Downpayment</t>
  </si>
  <si>
    <t xml:space="preserve">Total With Downpayment</t>
  </si>
  <si>
    <t xml:space="preserve">Diff</t>
  </si>
  <si>
    <t xml:space="preserve">Diff %</t>
  </si>
  <si>
    <t xml:space="preserve">Green Square</t>
  </si>
  <si>
    <t xml:space="preserve">L'avenir</t>
  </si>
  <si>
    <t xml:space="preserve">NPV Total CASH-IN FLOW JALOUR</t>
  </si>
  <si>
    <t xml:space="preserve">NPV NET CASH FLOW -MEGP-ACCUMULATED</t>
  </si>
  <si>
    <t xml:space="preserve">Green Square EL-Mostakbal City -Summary</t>
  </si>
  <si>
    <t xml:space="preserve">Land Area: </t>
  </si>
  <si>
    <t xml:space="preserve">m² </t>
  </si>
  <si>
    <t xml:space="preserve">Construction Start:</t>
  </si>
  <si>
    <t xml:space="preserve">Month</t>
  </si>
  <si>
    <t xml:space="preserve">footprint %  : </t>
  </si>
  <si>
    <t xml:space="preserve">Construction Duration :</t>
  </si>
  <si>
    <t xml:space="preserve">footprint  : </t>
  </si>
  <si>
    <t xml:space="preserve">Project Delivery :</t>
  </si>
  <si>
    <t xml:space="preserve">Height: </t>
  </si>
  <si>
    <t xml:space="preserve">G+2 </t>
  </si>
  <si>
    <t xml:space="preserve">Retail:</t>
  </si>
  <si>
    <t xml:space="preserve">Sales Start:</t>
  </si>
  <si>
    <t xml:space="preserve">Offices:</t>
  </si>
  <si>
    <t xml:space="preserve">Maximum Cash Shortage :</t>
  </si>
  <si>
    <t xml:space="preserve">MEGP</t>
  </si>
  <si>
    <t xml:space="preserve">Total BUA: </t>
  </si>
  <si>
    <t xml:space="preserve">RETAINED %:</t>
  </si>
  <si>
    <t xml:space="preserve">Downpayment </t>
  </si>
  <si>
    <t xml:space="preserve">NPV-With DP</t>
  </si>
  <si>
    <t xml:space="preserve">CASH INFLOW JALOUR</t>
  </si>
  <si>
    <t xml:space="preserve">COMMERCIAL</t>
  </si>
  <si>
    <t xml:space="preserve">ADMIN</t>
  </si>
  <si>
    <t xml:space="preserve">CASH OUTFLOW JALOUR</t>
  </si>
  <si>
    <t xml:space="preserve">Construction Cost</t>
  </si>
  <si>
    <t xml:space="preserve">Sales Commission</t>
  </si>
  <si>
    <t xml:space="preserve">SGA&amp; Others Cost</t>
  </si>
  <si>
    <t xml:space="preserve">NPV-Without DP</t>
  </si>
  <si>
    <t xml:space="preserve">NET CASH FLOW JALOUR -MEGP</t>
  </si>
  <si>
    <t xml:space="preserve">Total Sales 100%</t>
  </si>
  <si>
    <t xml:space="preserve">Total Sales 80%</t>
  </si>
  <si>
    <t xml:space="preserve">ALAHLY - SABBOUR %</t>
  </si>
  <si>
    <t xml:space="preserve">Total Collections MEGP</t>
  </si>
  <si>
    <t xml:space="preserve">ALAHLY - SABBOUR Payments MEGP</t>
  </si>
  <si>
    <t xml:space="preserve">CASH OUT FLOW CAPEX -MEGP</t>
  </si>
  <si>
    <t xml:space="preserve">Net Cash Flow</t>
  </si>
  <si>
    <t xml:space="preserve">Net Cash Flow-Accum</t>
  </si>
  <si>
    <t xml:space="preserve">L'avenir EL-Mostakbal City -Summary</t>
  </si>
  <si>
    <t xml:space="preserve">GREEN SQUARE</t>
  </si>
  <si>
    <t xml:space="preserve">L'AVENIR</t>
  </si>
  <si>
    <t xml:space="preserve">NOTES</t>
  </si>
  <si>
    <t xml:space="preserve">LANDLORD %</t>
  </si>
  <si>
    <t xml:space="preserve">MIN. GUARANTEED</t>
  </si>
  <si>
    <t xml:space="preserve">800 M</t>
  </si>
  <si>
    <t xml:space="preserve">850 M</t>
  </si>
  <si>
    <t xml:space="preserve">PAYMENT PERIOD</t>
  </si>
  <si>
    <t xml:space="preserve">YEAR 1 (M)</t>
  </si>
  <si>
    <t xml:space="preserve">OR 35% OF COLLECTIONS WHICHEVER HIGHER</t>
  </si>
  <si>
    <t xml:space="preserve">YEAR 2 (M)</t>
  </si>
  <si>
    <t xml:space="preserve">YEAR 3 (M)</t>
  </si>
  <si>
    <t xml:space="preserve">YEAR 4 (M)</t>
  </si>
  <si>
    <t xml:space="preserve">YEAR 5 (M)</t>
  </si>
  <si>
    <t xml:space="preserve">YEAR 6 (M)</t>
  </si>
  <si>
    <t xml:space="preserve">YEAR 7 (M)</t>
  </si>
  <si>
    <t xml:space="preserve">EXCESS AMOUNT (YRS)</t>
  </si>
  <si>
    <t xml:space="preserve">PROJECT DELIVERY</t>
  </si>
  <si>
    <t xml:space="preserve">48 MONTHS</t>
  </si>
  <si>
    <t xml:space="preserve">54 MONTHS</t>
  </si>
  <si>
    <t xml:space="preserve">DEVELOPER %</t>
  </si>
  <si>
    <t xml:space="preserve">DESIGN</t>
  </si>
  <si>
    <t xml:space="preserve">☑</t>
  </si>
  <si>
    <t xml:space="preserve">PERMITS</t>
  </si>
  <si>
    <t xml:space="preserve">CONSTRUCTION</t>
  </si>
  <si>
    <t xml:space="preserve">FINISHING</t>
  </si>
  <si>
    <t xml:space="preserve">CORE &amp; SHELL</t>
  </si>
  <si>
    <t xml:space="preserve">MARKETING</t>
  </si>
  <si>
    <t xml:space="preserve">SALES</t>
  </si>
  <si>
    <t xml:space="preserve">COLLECTION</t>
  </si>
  <si>
    <t xml:space="preserve">PROJECT NAME</t>
  </si>
  <si>
    <t xml:space="preserve">UNDER: JALOUR</t>
  </si>
  <si>
    <t xml:space="preserve">OPERATION, MANAGEMENT, MAINT.</t>
  </si>
  <si>
    <t xml:space="preserve">OR FACILITY MANAGEMENT COMPANY ASSIGNED BY JALOUR</t>
  </si>
  <si>
    <t xml:space="preserve">NPV Diff with vs without downpayments</t>
  </si>
  <si>
    <t xml:space="preserve">NPV with DP</t>
  </si>
  <si>
    <t xml:space="preserve">Landlord Share of Collections</t>
  </si>
  <si>
    <t xml:space="preserve">Minimum Guaranteed Amount</t>
  </si>
  <si>
    <t xml:space="preserve">Payment Period</t>
  </si>
  <si>
    <t xml:space="preserve">Downpayment %</t>
  </si>
  <si>
    <t xml:space="preserve">Downpayment Amount (m)</t>
  </si>
  <si>
    <t xml:space="preserve">Year 1 (m)</t>
  </si>
  <si>
    <t xml:space="preserve">Year 2 (m)</t>
  </si>
  <si>
    <t xml:space="preserve">Year 3 (m)</t>
  </si>
  <si>
    <t xml:space="preserve">Year 4 (m)</t>
  </si>
  <si>
    <t xml:space="preserve">Year 5 (m)</t>
  </si>
  <si>
    <t xml:space="preserve">Year 6 (m)</t>
  </si>
  <si>
    <t xml:space="preserve">Year 7 (m)</t>
  </si>
  <si>
    <t xml:space="preserve">Settlement of excess over guarantee</t>
  </si>
  <si>
    <t xml:space="preserve">Developer Share of Collections</t>
  </si>
  <si>
    <t xml:space="preserve">Design</t>
  </si>
  <si>
    <t xml:space="preserve">Jalour</t>
  </si>
  <si>
    <t xml:space="preserve">Permits &amp; License</t>
  </si>
  <si>
    <t xml:space="preserve">Construction</t>
  </si>
  <si>
    <t xml:space="preserve">Finishing Standard</t>
  </si>
  <si>
    <t xml:space="preserve">Marketing, Sales and Collections</t>
  </si>
  <si>
    <t xml:space="preserve">Project Branding</t>
  </si>
  <si>
    <t xml:space="preserve">Operation, Management&amp; Maintenance</t>
  </si>
  <si>
    <t xml:space="preserve">Jalour /FM co.</t>
  </si>
  <si>
    <t xml:space="preserve">Project Delivery</t>
  </si>
  <si>
    <t xml:space="preserve">Cash Available for Operation after - 20% RETAINED UNITS</t>
  </si>
  <si>
    <t xml:space="preserve">Total Sales</t>
  </si>
  <si>
    <t xml:space="preserve">M 3</t>
  </si>
  <si>
    <t xml:space="preserve">M 6</t>
  </si>
  <si>
    <t xml:space="preserve">M 9</t>
  </si>
  <si>
    <t xml:space="preserve">M 12</t>
  </si>
  <si>
    <t xml:space="preserve">M 15</t>
  </si>
  <si>
    <t xml:space="preserve">M 18</t>
  </si>
  <si>
    <t xml:space="preserve">M 21</t>
  </si>
  <si>
    <t xml:space="preserve">M 24</t>
  </si>
  <si>
    <t xml:space="preserve">M 27</t>
  </si>
  <si>
    <t xml:space="preserve">M 30</t>
  </si>
  <si>
    <t xml:space="preserve">M 33</t>
  </si>
  <si>
    <t xml:space="preserve">M 36</t>
  </si>
  <si>
    <t xml:space="preserve">M 39</t>
  </si>
  <si>
    <t xml:space="preserve">M 42</t>
  </si>
  <si>
    <t xml:space="preserve">M 45</t>
  </si>
  <si>
    <t xml:space="preserve">M 48</t>
  </si>
  <si>
    <t xml:space="preserve">M 51</t>
  </si>
  <si>
    <t xml:space="preserve">M 54</t>
  </si>
  <si>
    <t xml:space="preserve">M 57</t>
  </si>
  <si>
    <t xml:space="preserve">M 60</t>
  </si>
  <si>
    <t xml:space="preserve">M 63</t>
  </si>
  <si>
    <t xml:space="preserve">M 66</t>
  </si>
  <si>
    <t xml:space="preserve">M 69</t>
  </si>
  <si>
    <t xml:space="preserve">M 72</t>
  </si>
  <si>
    <t xml:space="preserve">M 75</t>
  </si>
  <si>
    <t xml:space="preserve">M 78</t>
  </si>
  <si>
    <t xml:space="preserve">M 81</t>
  </si>
  <si>
    <t xml:space="preserve">M 84</t>
  </si>
  <si>
    <t xml:space="preserve">M 87</t>
  </si>
  <si>
    <t xml:space="preserve">M 90</t>
  </si>
  <si>
    <t xml:space="preserve">M 93</t>
  </si>
  <si>
    <t xml:space="preserve">M 96</t>
  </si>
  <si>
    <t xml:space="preserve">M 99</t>
  </si>
  <si>
    <t xml:space="preserve">M 102</t>
  </si>
  <si>
    <t xml:space="preserve">M 105</t>
  </si>
  <si>
    <t xml:space="preserve">M 108</t>
  </si>
  <si>
    <t xml:space="preserve">M 111</t>
  </si>
  <si>
    <t xml:space="preserve">M 114</t>
  </si>
  <si>
    <t xml:space="preserve">M 117</t>
  </si>
  <si>
    <t xml:space="preserve">M 120</t>
  </si>
  <si>
    <t xml:space="preserve">M 123</t>
  </si>
  <si>
    <t xml:space="preserve">M 126</t>
  </si>
  <si>
    <t xml:space="preserve">M 129</t>
  </si>
  <si>
    <t xml:space="preserve">Cash Available for Operation -MEGP</t>
  </si>
  <si>
    <t xml:space="preserve">Total</t>
  </si>
  <si>
    <t xml:space="preserve">NPV Cash Available for Operation -MEGP</t>
  </si>
  <si>
    <t xml:space="preserve">NPV CASH OUT FLOW CAPEX -MEGP</t>
  </si>
  <si>
    <t xml:space="preserve">NET CASH FLOW -MEGP</t>
  </si>
  <si>
    <t xml:space="preserve">NPV NET CASH FLOW -MEGP</t>
  </si>
  <si>
    <t xml:space="preserve">Total CASH-IN FLOW JALOUR</t>
  </si>
  <si>
    <t xml:space="preserve">Accumulated Cash Available for Operation -MEGP</t>
  </si>
  <si>
    <t xml:space="preserve">Sales - 20% RETAINED</t>
  </si>
  <si>
    <t xml:space="preserve">Total Sales NPV</t>
  </si>
  <si>
    <t xml:space="preserve">Accumulated  MEGP</t>
  </si>
  <si>
    <t xml:space="preserve">100% Sales</t>
  </si>
  <si>
    <t xml:space="preserve">ALAHLY - SABBOUR ACCUM</t>
  </si>
  <si>
    <r>
      <rPr>
        <b val="true"/>
        <sz val="12"/>
        <color theme="0"/>
        <rFont val="Calibri"/>
        <family val="2"/>
        <charset val="1"/>
      </rPr>
      <t xml:space="preserve">BUA (M</t>
    </r>
    <r>
      <rPr>
        <b val="true"/>
        <sz val="12"/>
        <color theme="0"/>
        <rFont val="Aptos Narrow"/>
        <family val="2"/>
        <charset val="1"/>
      </rPr>
      <t xml:space="preserve">²)</t>
    </r>
  </si>
  <si>
    <t xml:space="preserve">RETAINED%</t>
  </si>
  <si>
    <t xml:space="preserve">COMMERCIAL PRICE</t>
  </si>
  <si>
    <t xml:space="preserve">ADMIN PRICE</t>
  </si>
  <si>
    <t xml:space="preserve">DELIVERY DATE(month)</t>
  </si>
  <si>
    <t xml:space="preserve">TARGET SALES % COMM.</t>
  </si>
  <si>
    <t xml:space="preserve">TARGET SALES % ADMIN</t>
  </si>
  <si>
    <t xml:space="preserve">INSTALLMENTS (YRS)</t>
  </si>
  <si>
    <t xml:space="preserve">DOWN PAYMENT %</t>
  </si>
  <si>
    <t xml:space="preserve">3 MONTHS %</t>
  </si>
  <si>
    <t xml:space="preserve">DELIVERY PAYMENT %</t>
  </si>
  <si>
    <t xml:space="preserve">YEAR 1 (4Q) %</t>
  </si>
  <si>
    <t xml:space="preserve">YEAR 2 (4Q) %</t>
  </si>
  <si>
    <t xml:space="preserve">YEAR 3 (4Q) %</t>
  </si>
  <si>
    <t xml:space="preserve">YEAR 4 (4Q) %</t>
  </si>
  <si>
    <t xml:space="preserve">YEAR 5 (4Q) %</t>
  </si>
  <si>
    <t xml:space="preserve">YEAR 6 (4Q) %</t>
  </si>
  <si>
    <t xml:space="preserve">YEAR 7 (4Q) %</t>
  </si>
  <si>
    <t xml:space="preserve">YEAR 8 (4Q) %</t>
  </si>
  <si>
    <t xml:space="preserve">Total Sales(COMMERCIAL)</t>
  </si>
  <si>
    <t xml:space="preserve">Total Sales (ADMIN)</t>
  </si>
  <si>
    <t xml:space="preserve">Bulk Payments</t>
  </si>
  <si>
    <t xml:space="preserve">DOWN PAYMENT (COMMERCIAL)</t>
  </si>
  <si>
    <t xml:space="preserve">DOWN PAYMENT (ADMIN)</t>
  </si>
  <si>
    <t xml:space="preserve">3 MONTHS (COMMERCIAL)</t>
  </si>
  <si>
    <t xml:space="preserve">3 MONTHS (ADMIN)</t>
  </si>
  <si>
    <t xml:space="preserve">DELIVERY PAYMENT (COMMERCIAL)</t>
  </si>
  <si>
    <t xml:space="preserve">DELIVERY PAYMENT (ADMIN)</t>
  </si>
  <si>
    <t xml:space="preserve">Instalments</t>
  </si>
  <si>
    <t xml:space="preserve">MONTH 3 (COMMERCIAL)</t>
  </si>
  <si>
    <t xml:space="preserve">MONTH 3 (ADMIN)</t>
  </si>
  <si>
    <t xml:space="preserve">MONTH 6 (COMMERCIAL)</t>
  </si>
  <si>
    <t xml:space="preserve">MONTH 6 (ADMIN)</t>
  </si>
  <si>
    <t xml:space="preserve">MONTH 9 (COMMERCIAL)</t>
  </si>
  <si>
    <t xml:space="preserve">MONTH 9 (ADMIN)</t>
  </si>
  <si>
    <t xml:space="preserve">MONTH 12 (COMMERCIAL)</t>
  </si>
  <si>
    <t xml:space="preserve">MONTH 12 (ADMIN)</t>
  </si>
  <si>
    <t xml:space="preserve">MONTH 15 (COMMERCIAL)</t>
  </si>
  <si>
    <t xml:space="preserve">MONTH 15 (ADMIN)</t>
  </si>
  <si>
    <t xml:space="preserve">MONTH 18 (COMMERCIAL)</t>
  </si>
  <si>
    <t xml:space="preserve">MONTH 18 (ADMIN)</t>
  </si>
  <si>
    <t xml:space="preserve">MONTH 21 (COMMERCIAL)</t>
  </si>
  <si>
    <t xml:space="preserve">MONTH 21 (ADMIN)</t>
  </si>
  <si>
    <t xml:space="preserve">MONTH 24 (COMMERCIAL)</t>
  </si>
  <si>
    <t xml:space="preserve">MONTH 24 (ADMIN)</t>
  </si>
  <si>
    <t xml:space="preserve">MONTH 27 (COMMERCIAL)</t>
  </si>
  <si>
    <t xml:space="preserve">MONTH 27 (ADMIN)</t>
  </si>
  <si>
    <t xml:space="preserve">MONTH 30 (COMMERCIAL)</t>
  </si>
  <si>
    <t xml:space="preserve">MONTH 30 (ADMIN)</t>
  </si>
  <si>
    <t xml:space="preserve">MONTH 33 (COMMERCIAL)</t>
  </si>
  <si>
    <t xml:space="preserve">MONTH 33 (ADMIN)</t>
  </si>
  <si>
    <t xml:space="preserve">MONTH 36 (COMMERCIAL)</t>
  </si>
  <si>
    <t xml:space="preserve">MONTH 36 (ADMIN)</t>
  </si>
  <si>
    <t xml:space="preserve">MONTH 39 (COMMERCIAL)</t>
  </si>
  <si>
    <t xml:space="preserve">MONTH 39 (ADMIN)</t>
  </si>
  <si>
    <t xml:space="preserve">MONTH 42 (COMMERCIAL)</t>
  </si>
  <si>
    <t xml:space="preserve">MONTH 42 (ADMIN)</t>
  </si>
  <si>
    <t xml:space="preserve">MONTH 45 (COMMERCIAL)</t>
  </si>
  <si>
    <t xml:space="preserve">MONTH 45 (ADMIN)</t>
  </si>
  <si>
    <t xml:space="preserve">MONTH 48 (COMMERCIAL)</t>
  </si>
  <si>
    <t xml:space="preserve">MONTH 48 (ADMIN)</t>
  </si>
  <si>
    <t xml:space="preserve">Total colections</t>
  </si>
  <si>
    <t xml:space="preserve">Cost Of Capital</t>
  </si>
  <si>
    <t xml:space="preserve">%</t>
  </si>
  <si>
    <t xml:space="preserve">Total Sales Accumulated NPV</t>
  </si>
  <si>
    <t xml:space="preserve">Total Sales Accumulated</t>
  </si>
  <si>
    <t xml:space="preserve">Bulk Payments Accumulated</t>
  </si>
  <si>
    <t xml:space="preserve">Instalments Accumulated</t>
  </si>
  <si>
    <t xml:space="preserve">NOTES:</t>
  </si>
  <si>
    <t xml:space="preserve">1- LAUNCH : MONTH 3</t>
  </si>
  <si>
    <t xml:space="preserve">2- START OF CONSTRUCTION : MONTH 12 </t>
  </si>
  <si>
    <t xml:space="preserve">Total Collections</t>
  </si>
  <si>
    <t xml:space="preserve">1- LAUNCH : MONTH 9</t>
  </si>
  <si>
    <t xml:space="preserve">2- START OF CONSTRUCTION : MONTH 24</t>
  </si>
  <si>
    <t xml:space="preserve">Cash Out — Construction Spend by Stage</t>
  </si>
  <si>
    <t xml:space="preserve">Stage costs are spread evenly (straight-line) across each stage's duration. Figures pull automatically from the Stage Schedule &amp; Costs sheet.</t>
  </si>
  <si>
    <t xml:space="preserve">No.</t>
  </si>
  <si>
    <t xml:space="preserve">Stage</t>
  </si>
  <si>
    <t xml:space="preserve">Total Monthly Spend (EGP)</t>
  </si>
  <si>
    <t xml:space="preserve">Cumulative Spend (EGP)</t>
  </si>
  <si>
    <t xml:space="preserve">Total Cost</t>
  </si>
  <si>
    <t xml:space="preserve">Contingency (% of Construction Cost) — rate</t>
  </si>
  <si>
    <t xml:space="preserve">Professional Fees (% of Construction Cost) — rate</t>
  </si>
  <si>
    <t xml:space="preserve">G&amp;A / Overhead (EGP, full horizon)</t>
  </si>
  <si>
    <t xml:space="preserve">Construction Schedule &amp; Cost Plan</t>
  </si>
  <si>
    <t xml:space="preserve">Enter Duration (months) and Stage Cost (EGP) in the grey cells. All other fields calculate automatically.</t>
  </si>
  <si>
    <t xml:space="preserve">Category</t>
  </si>
  <si>
    <t xml:space="preserve">Duration
(Months)</t>
  </si>
  <si>
    <t xml:space="preserve">Start
Month</t>
  </si>
  <si>
    <t xml:space="preserve">End
Month</t>
  </si>
  <si>
    <t xml:space="preserve">Stage Cost
(EGP)</t>
  </si>
  <si>
    <t xml:space="preserve">Cost / Month
(EGP)</t>
  </si>
  <si>
    <t xml:space="preserve">Excavation</t>
  </si>
  <si>
    <t xml:space="preserve">Replacement</t>
  </si>
  <si>
    <t xml:space="preserve">Replacement (Backfill)</t>
  </si>
  <si>
    <t xml:space="preserve">Concrete Structure</t>
  </si>
  <si>
    <t xml:space="preserve">Basement Floor</t>
  </si>
  <si>
    <t xml:space="preserve">Ground Floor</t>
  </si>
  <si>
    <t xml:space="preserve">1st Floor</t>
  </si>
  <si>
    <t xml:space="preserve">2nd Floor</t>
  </si>
  <si>
    <t xml:space="preserve">3rd Floor</t>
  </si>
  <si>
    <t xml:space="preserve">Building Works</t>
  </si>
  <si>
    <t xml:space="preserve">MEP &amp; Plumbing</t>
  </si>
  <si>
    <t xml:space="preserve">Curtain Walls</t>
  </si>
  <si>
    <t xml:space="preserve">Landscape</t>
  </si>
  <si>
    <t xml:space="preserve">TOTAL</t>
  </si>
  <si>
    <t xml:space="preserve">Project Duration &amp; Cost</t>
  </si>
  <si>
    <t xml:space="preserve">Notes: Stages run sequentially (Start Month of each stage = End Month of the previous stage). MEP &amp; Plumbing duration is split evenly across the 5 floor stages. To run two stages in parallel, overwrite that stage's Start Month formula.</t>
  </si>
  <si>
    <t xml:space="preserve">Bill of Quantities (BOQ) - Concrete Works (Per Floor Breakdown)</t>
  </si>
  <si>
    <t xml:space="preserve">📍 1. BASEMENT FLOOR (Garage Level)</t>
  </si>
  <si>
    <t xml:space="preserve">Note: This level includes heavy retaining walls to resist lateral earth pressure.</t>
  </si>
  <si>
    <t xml:space="preserve">Item No.</t>
  </si>
  <si>
    <t xml:space="preserve">Description</t>
  </si>
  <si>
    <t xml:space="preserve">Unit</t>
  </si>
  <si>
    <t xml:space="preserve">Flat Slab Qty</t>
  </si>
  <si>
    <t xml:space="preserve">Post-Tension Qty</t>
  </si>
  <si>
    <t xml:space="preserve">وصــف الـبـنـد</t>
  </si>
  <si>
    <r>
      <rPr>
        <b val="true"/>
        <sz val="9"/>
        <color theme="1"/>
        <rFont val="Arial"/>
        <family val="2"/>
        <charset val="1"/>
      </rPr>
      <t xml:space="preserve">Blinding Concrete:</t>
    </r>
    <r>
      <rPr>
        <sz val="9"/>
        <color theme="1"/>
        <rFont val="Arial"/>
        <family val="2"/>
        <charset val="1"/>
      </rPr>
      <t xml:space="preserve"> Supply and pour plain concrete (PC) lean mix for foundations layer, thickness 10cm.</t>
    </r>
  </si>
  <si>
    <t xml:space="preserve">m³</t>
  </si>
  <si>
    <r>
      <rPr>
        <b val="true"/>
        <sz val="9"/>
        <color theme="1"/>
        <rFont val="Arial"/>
        <family val="2"/>
        <charset val="1"/>
      </rPr>
      <t xml:space="preserve">خرسانة عادية للأساسات:</t>
    </r>
    <r>
      <rPr>
        <sz val="9"/>
        <color theme="1"/>
        <rFont val="Arial"/>
        <family val="2"/>
        <charset val="1"/>
      </rPr>
      <t xml:space="preserve"> توريد وصب خرسانة عادية (فرشة نظافة) أسفل الأساسات بسماكة 10 سم شاملة التسوية والدمك.</t>
    </r>
  </si>
  <si>
    <r>
      <rPr>
        <b val="true"/>
        <sz val="9"/>
        <color theme="1"/>
        <rFont val="Arial"/>
        <family val="2"/>
        <charset val="1"/>
      </rPr>
      <t xml:space="preserve">Reinforced Concrete Foundations:</t>
    </r>
    <r>
      <rPr>
        <sz val="9"/>
        <color theme="1"/>
        <rFont val="Arial"/>
        <family val="2"/>
        <charset val="1"/>
      </rPr>
      <t xml:space="preserve"> Supply and pour RC raft foundation (estimated 1.0m depth for Flat Slab vs 0.9m for PT).</t>
    </r>
  </si>
  <si>
    <r>
      <rPr>
        <b val="true"/>
        <sz val="9"/>
        <color theme="1"/>
        <rFont val="Arial"/>
        <family val="2"/>
        <charset val="1"/>
      </rPr>
      <t xml:space="preserve">خرسانة مسلحة للأساسات:</t>
    </r>
    <r>
      <rPr>
        <sz val="9"/>
        <color theme="1"/>
        <rFont val="Arial"/>
        <family val="2"/>
        <charset val="1"/>
      </rPr>
      <t xml:space="preserve"> توريد وصب خرسانة مسلحة لبشة أرضية (متوسط سماكة 1.0م للنظام العادي و 0.9م لنظام PT).</t>
    </r>
  </si>
  <si>
    <r>
      <rPr>
        <b val="true"/>
        <sz val="9"/>
        <color theme="1"/>
        <rFont val="Arial"/>
        <family val="2"/>
        <charset val="1"/>
      </rPr>
      <t xml:space="preserve">RC Retaining Walls:</t>
    </r>
    <r>
      <rPr>
        <sz val="9"/>
        <color theme="1"/>
        <rFont val="Arial"/>
        <family val="2"/>
        <charset val="1"/>
      </rPr>
      <t xml:space="preserve"> Supply and pour RC perimeter retaining walls for the basement garage.</t>
    </r>
  </si>
  <si>
    <r>
      <rPr>
        <b val="true"/>
        <sz val="9"/>
        <color theme="1"/>
        <rFont val="Arial"/>
        <family val="2"/>
        <charset val="1"/>
      </rPr>
      <t xml:space="preserve">حوائط ساندة مسلحة (Retaining Walls):</t>
    </r>
    <r>
      <rPr>
        <sz val="9"/>
        <color theme="1"/>
        <rFont val="Arial"/>
        <family val="2"/>
        <charset val="1"/>
      </rPr>
      <t xml:space="preserve"> توريد وصب خرسانة مسلحة لحوائط البدروم المحيطة والمقاومة لضغط التربة.</t>
    </r>
  </si>
  <si>
    <r>
      <rPr>
        <b val="true"/>
        <sz val="9"/>
        <color theme="1"/>
        <rFont val="Arial"/>
        <family val="2"/>
        <charset val="1"/>
      </rPr>
      <t xml:space="preserve">RC Columns:</t>
    </r>
    <r>
      <rPr>
        <sz val="9"/>
        <color theme="1"/>
        <rFont val="Arial"/>
        <family val="2"/>
        <charset val="1"/>
      </rPr>
      <t xml:space="preserve"> Supply and pour RC vertical columns for the basement floor height.</t>
    </r>
  </si>
  <si>
    <r>
      <rPr>
        <b val="true"/>
        <sz val="9"/>
        <color theme="1"/>
        <rFont val="Arial"/>
        <family val="2"/>
        <charset val="1"/>
      </rPr>
      <t xml:space="preserve">أعمدة مسلحة:</t>
    </r>
    <r>
      <rPr>
        <sz val="9"/>
        <color theme="1"/>
        <rFont val="Arial"/>
        <family val="2"/>
        <charset val="1"/>
      </rPr>
      <t xml:space="preserve"> توريد وصب خرسانة مسلحة لأعمدة دور البدروم بارتفاع الدور بالكامل.</t>
    </r>
  </si>
  <si>
    <r>
      <rPr>
        <b val="true"/>
        <sz val="9"/>
        <color theme="1"/>
        <rFont val="Arial"/>
        <family val="2"/>
        <charset val="1"/>
      </rPr>
      <t xml:space="preserve">RC Basement Roof Slab:</t>
    </r>
    <r>
      <rPr>
        <sz val="9"/>
        <color theme="1"/>
        <rFont val="Arial"/>
        <family val="2"/>
        <charset val="1"/>
      </rPr>
      <t xml:space="preserve"> Supply and pour reinforced concrete for the floor slab (Flat Slab ~24cm vs PT ~20cm).</t>
    </r>
  </si>
  <si>
    <r>
      <rPr>
        <b val="true"/>
        <sz val="9"/>
        <color theme="1"/>
        <rFont val="Arial"/>
        <family val="2"/>
        <charset val="1"/>
      </rPr>
      <t xml:space="preserve">سقف دور البدروم:</t>
    </r>
    <r>
      <rPr>
        <sz val="9"/>
        <color theme="1"/>
        <rFont val="Arial"/>
        <family val="2"/>
        <charset val="1"/>
      </rPr>
      <t xml:space="preserve"> توريد وصب خرسانة مسلحة لسقف البدروم (سماكة ~24 سم للـ Flat Slab مقابل ~20 سم للـ PT).</t>
    </r>
  </si>
  <si>
    <r>
      <rPr>
        <b val="true"/>
        <sz val="9"/>
        <color theme="1"/>
        <rFont val="Arial"/>
        <family val="2"/>
        <charset val="1"/>
      </rPr>
      <t xml:space="preserve">Post-Tensioning System:</t>
    </r>
    <r>
      <rPr>
        <sz val="9"/>
        <color theme="1"/>
        <rFont val="Arial"/>
        <family val="2"/>
        <charset val="1"/>
      </rPr>
      <t xml:space="preserve"> Supply, install, stress, and grout PT strands, anchors, and ducts for basement roof.</t>
    </r>
  </si>
  <si>
    <t xml:space="preserve">kg</t>
  </si>
  <si>
    <t xml:space="preserve">N/A</t>
  </si>
  <si>
    <r>
      <rPr>
        <b val="true"/>
        <sz val="9"/>
        <color theme="1"/>
        <rFont val="Arial"/>
        <family val="2"/>
        <charset val="1"/>
      </rPr>
      <t xml:space="preserve">نظام مسبق الإجهاد (PT System):</t>
    </r>
    <r>
      <rPr>
        <sz val="9"/>
        <color theme="1"/>
        <rFont val="Arial"/>
        <family val="2"/>
        <charset val="1"/>
      </rPr>
      <t xml:space="preserve"> توريد وتركيب وشد وحقن كابلات الصلب (Strands) والملحقات الخاصة بسقف البدروم.</t>
    </r>
  </si>
  <si>
    <r>
      <rPr>
        <b val="true"/>
        <sz val="9"/>
        <color theme="1"/>
        <rFont val="Arial"/>
        <family val="2"/>
        <charset val="1"/>
      </rPr>
      <t xml:space="preserve">Steel Reinforcement:</t>
    </r>
    <r>
      <rPr>
        <sz val="9"/>
        <color theme="1"/>
        <rFont val="Arial"/>
        <family val="2"/>
        <charset val="1"/>
      </rPr>
      <t xml:space="preserve"> Supply, cut, bend, and fix high-tensile steel bars for all basement elements.</t>
    </r>
  </si>
  <si>
    <t xml:space="preserve">Ton</t>
  </si>
  <si>
    <r>
      <rPr>
        <b val="true"/>
        <sz val="9"/>
        <color theme="1"/>
        <rFont val="Arial"/>
        <family val="2"/>
        <charset val="1"/>
      </rPr>
      <t xml:space="preserve">حديد التسليح التقليدي:</t>
    </r>
    <r>
      <rPr>
        <sz val="9"/>
        <color theme="1"/>
        <rFont val="Arial"/>
        <family val="2"/>
        <charset val="1"/>
      </rPr>
      <t xml:space="preserve"> توريد وتقطيع وتشكيل وتركيب حديد التسليح عالي المقاومة لكافة عناصر البدروم.</t>
    </r>
  </si>
  <si>
    <t xml:space="preserve">📍 2. GROUND FLOOR (Commercial / Retail Level)</t>
  </si>
  <si>
    <t xml:space="preserve">Note: Designed for high live loads and maximum clear heights.</t>
  </si>
  <si>
    <r>
      <rPr>
        <b val="true"/>
        <sz val="9"/>
        <color theme="1"/>
        <rFont val="Arial"/>
        <family val="2"/>
        <charset val="1"/>
      </rPr>
      <t xml:space="preserve">RC Columns &amp; Shear Walls:</t>
    </r>
    <r>
      <rPr>
        <sz val="9"/>
        <color theme="1"/>
        <rFont val="Arial"/>
        <family val="2"/>
        <charset val="1"/>
      </rPr>
      <t xml:space="preserve"> Supply and pour RC vertical elements from basement roof to ground roof.</t>
    </r>
  </si>
  <si>
    <r>
      <rPr>
        <b val="true"/>
        <sz val="9"/>
        <color theme="1"/>
        <rFont val="Arial"/>
        <family val="2"/>
        <charset val="1"/>
      </rPr>
      <t xml:space="preserve">أعمدة وحوائط قص مسلحة:</t>
    </r>
    <r>
      <rPr>
        <sz val="9"/>
        <color theme="1"/>
        <rFont val="Arial"/>
        <family val="2"/>
        <charset val="1"/>
      </rPr>
      <t xml:space="preserve"> توريد وصب خرسانة مسلحة للأعمدة وحوائط القص من ظهر سقف البدروم حتى سقف الأرضي.</t>
    </r>
  </si>
  <si>
    <r>
      <rPr>
        <b val="true"/>
        <sz val="9"/>
        <color theme="1"/>
        <rFont val="Arial"/>
        <family val="2"/>
        <charset val="1"/>
      </rPr>
      <t xml:space="preserve">RC Ground Roof Slab:</t>
    </r>
    <r>
      <rPr>
        <sz val="9"/>
        <color theme="1"/>
        <rFont val="Arial"/>
        <family val="2"/>
        <charset val="1"/>
      </rPr>
      <t xml:space="preserve"> Supply and pour reinforced concrete for the floor slab (Flat Slab ~23cm vs PT ~19cm).</t>
    </r>
  </si>
  <si>
    <r>
      <rPr>
        <b val="true"/>
        <sz val="9"/>
        <color theme="1"/>
        <rFont val="Arial"/>
        <family val="2"/>
        <charset val="1"/>
      </rPr>
      <t xml:space="preserve">سقف الدور الأرضي:</t>
    </r>
    <r>
      <rPr>
        <sz val="9"/>
        <color theme="1"/>
        <rFont val="Arial"/>
        <family val="2"/>
        <charset val="1"/>
      </rPr>
      <t xml:space="preserve"> توريد وصب خرسانة مسلحة لبلاطة سقف الأرضي (سماكة ~23 سم للـ Flat Slab مقابل ~19 سم للـ PT).</t>
    </r>
  </si>
  <si>
    <r>
      <rPr>
        <b val="true"/>
        <sz val="9"/>
        <color theme="1"/>
        <rFont val="Arial"/>
        <family val="2"/>
        <charset val="1"/>
      </rPr>
      <t xml:space="preserve">Post-Tensioning System:</t>
    </r>
    <r>
      <rPr>
        <sz val="9"/>
        <color theme="1"/>
        <rFont val="Arial"/>
        <family val="2"/>
        <charset val="1"/>
      </rPr>
      <t xml:space="preserve"> Supply, install, stress, and grout PT strands, anchors, and ducts for ground roof.</t>
    </r>
  </si>
  <si>
    <r>
      <rPr>
        <b val="true"/>
        <sz val="9"/>
        <color theme="1"/>
        <rFont val="Arial"/>
        <family val="2"/>
        <charset val="1"/>
      </rPr>
      <t xml:space="preserve">نظام مسبق الإجهاد (PT System):</t>
    </r>
    <r>
      <rPr>
        <sz val="9"/>
        <color theme="1"/>
        <rFont val="Arial"/>
        <family val="2"/>
        <charset val="1"/>
      </rPr>
      <t xml:space="preserve"> توريد وتركيب وشد وحقن كابلات الصلب والملحقات الخاصة بسقف الأرضي.</t>
    </r>
  </si>
  <si>
    <r>
      <rPr>
        <b val="true"/>
        <sz val="9"/>
        <color theme="1"/>
        <rFont val="Arial"/>
        <family val="2"/>
        <charset val="1"/>
      </rPr>
      <t xml:space="preserve">Steel Reinforcement:</t>
    </r>
    <r>
      <rPr>
        <sz val="9"/>
        <color theme="1"/>
        <rFont val="Arial"/>
        <family val="2"/>
        <charset val="1"/>
      </rPr>
      <t xml:space="preserve"> Supply, cut, bend, and fix high-tensile steel bars for ground floor elements.</t>
    </r>
  </si>
  <si>
    <r>
      <rPr>
        <b val="true"/>
        <sz val="9"/>
        <color theme="1"/>
        <rFont val="Arial"/>
        <family val="2"/>
        <charset val="1"/>
      </rPr>
      <t xml:space="preserve">حديد التسليح التقليدي:</t>
    </r>
    <r>
      <rPr>
        <sz val="9"/>
        <color theme="1"/>
        <rFont val="Arial"/>
        <family val="2"/>
        <charset val="1"/>
      </rPr>
      <t xml:space="preserve"> توريد وتركيب حديد التسليح عالي المقاومة لعناصر الدور الأرضي (أعمدة وسقف).</t>
    </r>
  </si>
  <si>
    <t xml:space="preserve">📍 3. FIRST FLOOR (Commercial / Offices Level)</t>
  </si>
  <si>
    <r>
      <rPr>
        <b val="true"/>
        <sz val="9"/>
        <color theme="1"/>
        <rFont val="Arial"/>
        <family val="2"/>
        <charset val="1"/>
      </rPr>
      <t xml:space="preserve">RC Columns &amp; Shear Walls:</t>
    </r>
    <r>
      <rPr>
        <sz val="9"/>
        <color theme="1"/>
        <rFont val="Arial"/>
        <family val="2"/>
        <charset val="1"/>
      </rPr>
      <t xml:space="preserve"> Supply and pour RC vertical elements from ground roof to first roof.</t>
    </r>
  </si>
  <si>
    <r>
      <rPr>
        <b val="true"/>
        <sz val="9"/>
        <color theme="1"/>
        <rFont val="Arial"/>
        <family val="2"/>
        <charset val="1"/>
      </rPr>
      <t xml:space="preserve">أعمدة وحوائط قص مسلحة:</t>
    </r>
    <r>
      <rPr>
        <sz val="9"/>
        <color theme="1"/>
        <rFont val="Arial"/>
        <family val="2"/>
        <charset val="1"/>
      </rPr>
      <t xml:space="preserve"> توريد وصب خرسانة مسلحة للأعمدة وحوائط القص من ظهر سقف الأرضي حتى سقف الأول.</t>
    </r>
  </si>
  <si>
    <r>
      <rPr>
        <b val="true"/>
        <sz val="9"/>
        <color theme="1"/>
        <rFont val="Arial"/>
        <family val="2"/>
        <charset val="1"/>
      </rPr>
      <t xml:space="preserve">RC First Roof Slab:</t>
    </r>
    <r>
      <rPr>
        <sz val="9"/>
        <color theme="1"/>
        <rFont val="Arial"/>
        <family val="2"/>
        <charset val="1"/>
      </rPr>
      <t xml:space="preserve"> Supply and pour reinforced concrete for the floor slab (Flat Slab ~22cm vs PT ~18cm).</t>
    </r>
  </si>
  <si>
    <r>
      <rPr>
        <b val="true"/>
        <sz val="9"/>
        <color theme="1"/>
        <rFont val="Arial"/>
        <family val="2"/>
        <charset val="1"/>
      </rPr>
      <t xml:space="preserve">سقف الدور الأول:</t>
    </r>
    <r>
      <rPr>
        <sz val="9"/>
        <color theme="1"/>
        <rFont val="Arial"/>
        <family val="2"/>
        <charset val="1"/>
      </rPr>
      <t xml:space="preserve"> توريد وصب خرسانة مسلحة لبلاطة سقف الأول (سماكة ~22 سم للـ Flat Slab مقابل ~18 سم للـ PT).</t>
    </r>
  </si>
  <si>
    <r>
      <rPr>
        <b val="true"/>
        <sz val="9"/>
        <color theme="1"/>
        <rFont val="Arial"/>
        <family val="2"/>
        <charset val="1"/>
      </rPr>
      <t xml:space="preserve">Post-Tensioning System:</t>
    </r>
    <r>
      <rPr>
        <sz val="9"/>
        <color theme="1"/>
        <rFont val="Arial"/>
        <family val="2"/>
        <charset val="1"/>
      </rPr>
      <t xml:space="preserve"> Supply, install, stress, and grout PT strands, anchors, and ducts for first roof.</t>
    </r>
  </si>
  <si>
    <r>
      <rPr>
        <b val="true"/>
        <sz val="9"/>
        <color theme="1"/>
        <rFont val="Arial"/>
        <family val="2"/>
        <charset val="1"/>
      </rPr>
      <t xml:space="preserve">نظام مسبق الإجهاد (PT System):</t>
    </r>
    <r>
      <rPr>
        <sz val="9"/>
        <color theme="1"/>
        <rFont val="Arial"/>
        <family val="2"/>
        <charset val="1"/>
      </rPr>
      <t xml:space="preserve"> توريد وتركيب وشد وحقن كابلات الصلب والملحقات الخاصة بسقف الأول.</t>
    </r>
  </si>
  <si>
    <r>
      <rPr>
        <b val="true"/>
        <sz val="9"/>
        <color theme="1"/>
        <rFont val="Arial"/>
        <family val="2"/>
        <charset val="1"/>
      </rPr>
      <t xml:space="preserve">Steel Reinforcement:</t>
    </r>
    <r>
      <rPr>
        <sz val="9"/>
        <color theme="1"/>
        <rFont val="Arial"/>
        <family val="2"/>
        <charset val="1"/>
      </rPr>
      <t xml:space="preserve"> Supply, cut, bend, and fix high-tensile steel bars for first floor elements.</t>
    </r>
  </si>
  <si>
    <r>
      <rPr>
        <b val="true"/>
        <sz val="9"/>
        <color theme="1"/>
        <rFont val="Arial"/>
        <family val="2"/>
        <charset val="1"/>
      </rPr>
      <t xml:space="preserve">حديد التسليح التقليدي:</t>
    </r>
    <r>
      <rPr>
        <sz val="9"/>
        <color theme="1"/>
        <rFont val="Arial"/>
        <family val="2"/>
        <charset val="1"/>
      </rPr>
      <t xml:space="preserve"> توريد وتركيب حديد التسليح عالي المقاومة لعناصر الدور الأول.</t>
    </r>
  </si>
  <si>
    <t xml:space="preserve">📍 4. SECOND FLOOR (Roof / Top Commercial Level)</t>
  </si>
  <si>
    <r>
      <rPr>
        <b val="true"/>
        <sz val="9"/>
        <color theme="1"/>
        <rFont val="Arial"/>
        <family val="2"/>
        <charset val="1"/>
      </rPr>
      <t xml:space="preserve">RC Columns &amp; Shear Walls:</t>
    </r>
    <r>
      <rPr>
        <sz val="9"/>
        <color theme="1"/>
        <rFont val="Arial"/>
        <family val="2"/>
        <charset val="1"/>
      </rPr>
      <t xml:space="preserve"> Supply and pour RC vertical elements from first roof to second roof.</t>
    </r>
  </si>
  <si>
    <r>
      <rPr>
        <b val="true"/>
        <sz val="9"/>
        <color theme="1"/>
        <rFont val="Arial"/>
        <family val="2"/>
        <charset val="1"/>
      </rPr>
      <t xml:space="preserve">أعمدة وحوائط قص مسلحة:</t>
    </r>
    <r>
      <rPr>
        <sz val="9"/>
        <color theme="1"/>
        <rFont val="Arial"/>
        <family val="2"/>
        <charset val="1"/>
      </rPr>
      <t xml:space="preserve"> توريد وصب خرسانة مسلحة للأعمدة وحوائط القص من ظهر سقف الأول حتى سقف الثاني.</t>
    </r>
  </si>
  <si>
    <r>
      <rPr>
        <b val="true"/>
        <sz val="9"/>
        <color theme="1"/>
        <rFont val="Arial"/>
        <family val="2"/>
        <charset val="1"/>
      </rPr>
      <t xml:space="preserve">RC Second Roof Slab (Final Roof):</t>
    </r>
    <r>
      <rPr>
        <sz val="9"/>
        <color theme="1"/>
        <rFont val="Arial"/>
        <family val="2"/>
        <charset val="1"/>
      </rPr>
      <t xml:space="preserve"> Supply and pour reinforced concrete for the final roof slab.</t>
    </r>
  </si>
  <si>
    <r>
      <rPr>
        <b val="true"/>
        <sz val="9"/>
        <color theme="1"/>
        <rFont val="Arial"/>
        <family val="2"/>
        <charset val="1"/>
      </rPr>
      <t xml:space="preserve">سقف الدور الثاني (السطح النهائي):</t>
    </r>
    <r>
      <rPr>
        <sz val="9"/>
        <color theme="1"/>
        <rFont val="Arial"/>
        <family val="2"/>
        <charset val="1"/>
      </rPr>
      <t xml:space="preserve"> توريد وصب خرسانة مسلحة لبلاطة السقف الأخير للمبنى التجاري.</t>
    </r>
  </si>
  <si>
    <r>
      <rPr>
        <b val="true"/>
        <sz val="9"/>
        <color theme="1"/>
        <rFont val="Arial"/>
        <family val="2"/>
        <charset val="1"/>
      </rPr>
      <t xml:space="preserve">Post-Tensioning System:</t>
    </r>
    <r>
      <rPr>
        <sz val="9"/>
        <color theme="1"/>
        <rFont val="Arial"/>
        <family val="2"/>
        <charset val="1"/>
      </rPr>
      <t xml:space="preserve"> Supply, install, stress, and grout PT strands, anchors, and ducts for final roof.</t>
    </r>
  </si>
  <si>
    <r>
      <rPr>
        <b val="true"/>
        <sz val="9"/>
        <color theme="1"/>
        <rFont val="Arial"/>
        <family val="2"/>
        <charset val="1"/>
      </rPr>
      <t xml:space="preserve">نظام مسبق الإجهاد (PT System):</t>
    </r>
    <r>
      <rPr>
        <sz val="9"/>
        <color theme="1"/>
        <rFont val="Arial"/>
        <family val="2"/>
        <charset val="1"/>
      </rPr>
      <t xml:space="preserve"> توريد وتركيب وشد وحقن كابلات الصلب والملحقات الخاصة بالسقف الأخير.</t>
    </r>
  </si>
  <si>
    <r>
      <rPr>
        <b val="true"/>
        <sz val="9"/>
        <color theme="1"/>
        <rFont val="Arial"/>
        <family val="2"/>
        <charset val="1"/>
      </rPr>
      <t xml:space="preserve">Steel Reinforcement:</t>
    </r>
    <r>
      <rPr>
        <sz val="9"/>
        <color theme="1"/>
        <rFont val="Arial"/>
        <family val="2"/>
        <charset val="1"/>
      </rPr>
      <t xml:space="preserve"> Supply, cut, bend, and fix high-tensile steel bars for second floor elements.</t>
    </r>
  </si>
  <si>
    <r>
      <rPr>
        <b val="true"/>
        <sz val="9"/>
        <color theme="1"/>
        <rFont val="Arial"/>
        <family val="2"/>
        <charset val="1"/>
      </rPr>
      <t xml:space="preserve">حديد التسليح التقليدي:</t>
    </r>
    <r>
      <rPr>
        <sz val="9"/>
        <color theme="1"/>
        <rFont val="Arial"/>
        <family val="2"/>
        <charset val="1"/>
      </rPr>
      <t xml:space="preserve"> توريد وتركيب حديد التسليح عالي المقاومة لعناصر الدور الثاني.</t>
    </r>
  </si>
  <si>
    <t xml:space="preserve">📝 Key BOQ Technical Notes for Submissions:</t>
  </si>
  <si>
    <r>
      <rPr>
        <b val="true"/>
        <sz val="9"/>
        <color theme="1"/>
        <rFont val="Arial"/>
        <family val="2"/>
        <charset val="1"/>
      </rPr>
      <t xml:space="preserve">Concrete Grades (Fcu):</t>
    </r>
    <r>
      <rPr>
        <sz val="9"/>
        <color theme="1"/>
        <rFont val="Arial"/>
        <family val="2"/>
        <charset val="1"/>
      </rPr>
      <t xml:space="preserve"> Usually specified as \(F_{cu} = 400\text{ kg/cm}^2\) (40 MPa) for columns/walls, and \(F_{cu} = 350\text{ kg/cm}^2\) (35 MPa) for slabs and foundations.</t>
    </r>
  </si>
  <si>
    <r>
      <rPr>
        <b val="true"/>
        <sz val="9"/>
        <color theme="1"/>
        <rFont val="Arial"/>
        <family val="2"/>
        <charset val="1"/>
      </rPr>
      <t xml:space="preserve">PT Specialist Pricing:</t>
    </r>
    <r>
      <rPr>
        <sz val="9"/>
        <color theme="1"/>
        <rFont val="Arial"/>
        <family val="2"/>
        <charset val="1"/>
      </rPr>
      <t xml:space="preserve"> Item </t>
    </r>
    <r>
      <rPr>
        <b val="true"/>
        <sz val="9"/>
        <color theme="1"/>
        <rFont val="Arial"/>
        <family val="2"/>
        <charset val="1"/>
      </rPr>
      <t xml:space="preserve">X.3</t>
    </r>
    <r>
      <rPr>
        <sz val="9"/>
        <color theme="1"/>
        <rFont val="Arial"/>
        <family val="2"/>
        <charset val="1"/>
      </rPr>
      <t xml:space="preserve"> (Post-Tensioning System) is typically priced per kilogram of strands or per square meter of slab by a specialized sub-contractor, which includes design, supply, stressing, and technical sign-off.</t>
    </r>
  </si>
  <si>
    <r>
      <rPr>
        <b val="true"/>
        <sz val="9"/>
        <color theme="1"/>
        <rFont val="Arial"/>
        <family val="2"/>
        <charset val="1"/>
      </rPr>
      <t xml:space="preserve">Waste Factor:</t>
    </r>
    <r>
      <rPr>
        <sz val="9"/>
        <color theme="1"/>
        <rFont val="Arial"/>
        <family val="2"/>
        <charset val="1"/>
      </rPr>
      <t xml:space="preserve"> A </t>
    </r>
    <r>
      <rPr>
        <b val="true"/>
        <sz val="9"/>
        <color theme="1"/>
        <rFont val="Arial"/>
        <family val="2"/>
        <charset val="1"/>
      </rPr>
      <t xml:space="preserve">3% to 5%</t>
    </r>
    <r>
      <rPr>
        <sz val="9"/>
        <color theme="1"/>
        <rFont val="Arial"/>
        <family val="2"/>
        <charset val="1"/>
      </rPr>
      <t xml:space="preserve"> waste allowance should be added to these net structural quantities when placing commercial orders for ready-mix concrete.</t>
    </r>
  </si>
  <si>
    <t xml:space="preserve">To move forward with finalizing your tender documents, please let me know:</t>
  </si>
  <si>
    <t xml:space="preserve">Egypt Inflation Rate cumulative: </t>
  </si>
  <si>
    <t xml:space="preserve">Egypt Inflation Rate Monthly:</t>
  </si>
  <si>
    <t xml:space="preserve">Real Estate Beta </t>
  </si>
  <si>
    <t xml:space="preserve">Inflation Impact </t>
  </si>
  <si>
    <t xml:space="preserve">FX </t>
  </si>
  <si>
    <t xml:space="preserve">USD/EGP opening </t>
  </si>
  <si>
    <t xml:space="preserve">FX change %</t>
  </si>
  <si>
    <t xml:space="preserve">Imported Material Weight: </t>
  </si>
  <si>
    <t xml:space="preserve">FX Impact </t>
  </si>
  <si>
    <t xml:space="preserve">Construction Progress Premium </t>
  </si>
  <si>
    <r>
      <rPr>
        <b val="true"/>
        <sz val="10"/>
        <color theme="1"/>
        <rFont val="Calibri Light"/>
        <family val="2"/>
        <charset val="1"/>
      </rPr>
      <t xml:space="preserve">Excavation &amp; Replacement (Backfill) :</t>
    </r>
    <r>
      <rPr>
        <sz val="10"/>
        <color theme="1"/>
        <rFont val="Calibri Light"/>
        <family val="2"/>
        <charset val="1"/>
      </rPr>
      <t xml:space="preserve"> 5% – 10% premium.</t>
    </r>
  </si>
  <si>
    <r>
      <rPr>
        <b val="true"/>
        <sz val="10"/>
        <color theme="1"/>
        <rFont val="Calibri Light"/>
        <family val="2"/>
        <charset val="1"/>
      </rPr>
      <t xml:space="preserve">Concrete Structure :</t>
    </r>
    <r>
      <rPr>
        <sz val="10"/>
        <color theme="1"/>
        <rFont val="Calibri Light"/>
        <family val="2"/>
        <charset val="1"/>
      </rPr>
      <t xml:space="preserve"> 5% – 10% premium.</t>
    </r>
  </si>
  <si>
    <r>
      <rPr>
        <b val="true"/>
        <sz val="10"/>
        <color theme="1"/>
        <rFont val="Calibri Light"/>
        <family val="2"/>
        <charset val="1"/>
      </rPr>
      <t xml:space="preserve">Building Works:</t>
    </r>
    <r>
      <rPr>
        <sz val="10"/>
        <color theme="1"/>
        <rFont val="Calibri Light"/>
        <family val="2"/>
        <charset val="1"/>
      </rPr>
      <t xml:space="preserve"> 10% – 15% premium.</t>
    </r>
  </si>
  <si>
    <r>
      <rPr>
        <b val="true"/>
        <sz val="10"/>
        <color theme="1"/>
        <rFont val="Calibri Light"/>
        <family val="2"/>
        <charset val="1"/>
      </rPr>
      <t xml:space="preserve">MEP &amp; Plumbing :</t>
    </r>
    <r>
      <rPr>
        <sz val="10"/>
        <color theme="1"/>
        <rFont val="Calibri Light"/>
        <family val="2"/>
        <charset val="1"/>
      </rPr>
      <t xml:space="preserve"> 5% – 10% premium</t>
    </r>
  </si>
  <si>
    <r>
      <rPr>
        <b val="true"/>
        <sz val="10"/>
        <color theme="1"/>
        <rFont val="Calibri Light"/>
        <family val="2"/>
        <charset val="1"/>
      </rPr>
      <t xml:space="preserve">Curtain Walls:: </t>
    </r>
    <r>
      <rPr>
        <sz val="10"/>
        <color theme="1"/>
        <rFont val="Calibri"/>
        <family val="2"/>
        <charset val="1"/>
      </rPr>
      <t xml:space="preserve">5% – 10% premium</t>
    </r>
  </si>
  <si>
    <r>
      <rPr>
        <b val="true"/>
        <sz val="10"/>
        <color theme="1"/>
        <rFont val="Calibri Light"/>
        <family val="2"/>
        <charset val="1"/>
      </rPr>
      <t xml:space="preserve">Landscape:</t>
    </r>
    <r>
      <rPr>
        <sz val="10"/>
        <color theme="1"/>
        <rFont val="Calibri"/>
        <family val="2"/>
        <charset val="1"/>
      </rPr>
      <t xml:space="preserve"> 10% – 15% premium.</t>
    </r>
  </si>
  <si>
    <t xml:space="preserve">Progress  Impact</t>
  </si>
  <si>
    <t xml:space="preserve">Price Increase Monthly</t>
  </si>
  <si>
    <t xml:space="preserve">Price Increase Monthly cumulative</t>
  </si>
  <si>
    <t xml:space="preserve">M2</t>
  </si>
  <si>
    <t xml:space="preserve">Roof</t>
  </si>
  <si>
    <t xml:space="preserve">لتوزيع المالي التفصيلي لبنود الـ MEP (مصر 2026)</t>
  </si>
  <si>
    <t xml:space="preserve">النظام الهندسي</t>
  </si>
  <si>
    <t xml:space="preserve">نسبة الاستحواذ من بند الـ MEP</t>
  </si>
  <si>
    <t xml:space="preserve">متوسط سعر المتر المربع (ج.م)</t>
  </si>
  <si>
    <t xml:space="preserve">إجمالي تكلفة النظام للمشروع (جنيه مصري)</t>
  </si>
  <si>
    <t xml:space="preserve">Budget Share (%)</t>
  </si>
  <si>
    <t xml:space="preserve">Avg. Cost / m² (EGP)</t>
  </si>
  <si>
    <t xml:space="preserve">Total Estimated Cost (EGP)</t>
  </si>
  <si>
    <t xml:space="preserve">Total Estimated Cost (USD)</t>
  </si>
  <si>
    <t xml:space="preserve">التكييف والتهوية (HVAC)</t>
  </si>
  <si>
    <t xml:space="preserve">2,800 - 4,200 ج.م</t>
  </si>
  <si>
    <t xml:space="preserve">63,000,000 - 94,500,000 ج.م</t>
  </si>
  <si>
    <t xml:space="preserve">HVAC (Heating, Ventilation, Air Cond.)</t>
  </si>
  <si>
    <t xml:space="preserve">2,800 - 4,200 EGP</t>
  </si>
  <si>
    <t xml:space="preserve">63,000,000 - 94,500,000 EGP</t>
  </si>
  <si>
    <t xml:space="preserve">$1.31M - $1.97M</t>
  </si>
  <si>
    <t xml:space="preserve">الكهرباء والتيار الخفيف (Electrical)</t>
  </si>
  <si>
    <t xml:space="preserve">2,450 - 3,675 ج.م</t>
  </si>
  <si>
    <t xml:space="preserve">55,125,000 - 82,687,500 ج.م</t>
  </si>
  <si>
    <t xml:space="preserve">Electrical &amp; Light Current</t>
  </si>
  <si>
    <t xml:space="preserve">2,450 - 3,675 EGP</t>
  </si>
  <si>
    <t xml:space="preserve">55,125,000 - 82,687,500 EGP</t>
  </si>
  <si>
    <t xml:space="preserve">$1.15M - $1.72M</t>
  </si>
  <si>
    <t xml:space="preserve">مكافحة الحريق والإنذار (Fire System)</t>
  </si>
  <si>
    <t xml:space="preserve">1,050 - 1,575 ج.م</t>
  </si>
  <si>
    <t xml:space="preserve">23,625,000 - 35,437,500 ج.م</t>
  </si>
  <si>
    <t xml:space="preserve">Firefighting &amp; Alarm Systems</t>
  </si>
  <si>
    <t xml:space="preserve">1,050 - 1,575 EGP</t>
  </si>
  <si>
    <t xml:space="preserve">23,625,000 - 35,437,500 EGP</t>
  </si>
  <si>
    <t xml:space="preserve">$492K - $738K</t>
  </si>
  <si>
    <t xml:space="preserve">الصرف والسباكة (Plumbing)</t>
  </si>
  <si>
    <t xml:space="preserve">490 - 735 ج.م</t>
  </si>
  <si>
    <t xml:space="preserve">11,025,000 - 16,537,500 ج.م</t>
  </si>
  <si>
    <t xml:space="preserve">Plumbing &amp; Drainage (Sanitary)</t>
  </si>
  <si>
    <t xml:space="preserve">490 - 735 EGP</t>
  </si>
  <si>
    <t xml:space="preserve">11,025,000 - 16,537,500 EGP</t>
  </si>
  <si>
    <t xml:space="preserve">$230K - $345K</t>
  </si>
  <si>
    <t xml:space="preserve">إدارة المبنى الذكي (BMS)</t>
  </si>
  <si>
    <t xml:space="preserve">210 - 315 ج.م</t>
  </si>
  <si>
    <t xml:space="preserve">4,725,000 - 7,087,500 ج.م</t>
  </si>
  <si>
    <t xml:space="preserve">BMS (Building Management System)</t>
  </si>
  <si>
    <t xml:space="preserve">210 - 315 EGP</t>
  </si>
  <si>
    <t xml:space="preserve">4,725,000 - 7,087,500 EGP</t>
  </si>
  <si>
    <t xml:space="preserve">$98K - $148K</t>
  </si>
  <si>
    <t xml:space="preserve">الإجمالي التقريبي</t>
  </si>
  <si>
    <t xml:space="preserve">7,000 - 10,500 ج.م</t>
  </si>
  <si>
    <t xml:space="preserve">157,500,000 - 236,250,000 ج.م</t>
  </si>
  <si>
    <t xml:space="preserve">Total Estimated MEP Budget</t>
  </si>
  <si>
    <t xml:space="preserve">7,000 - 10,500 EGP</t>
  </si>
  <si>
    <t xml:space="preserve">157,500,000 - 236,250,000 EGP</t>
  </si>
  <si>
    <t xml:space="preserve">$3.28M - $4.92M</t>
  </si>
  <si>
    <t xml:space="preserve">Note: Calculations are based on a currency conversion rate of 1 USD = 48 EGP.</t>
  </si>
  <si>
    <t xml:space="preserve">🔍 تفصيل محتويات التكلفة لكل نظام</t>
  </si>
  <si>
    <r>
      <rPr>
        <b val="true"/>
        <sz val="8"/>
        <color theme="1"/>
        <rFont val="Arial"/>
        <family val="2"/>
        <charset val="1"/>
      </rPr>
      <t xml:space="preserve">أنظمة HVAC:</t>
    </r>
    <r>
      <rPr>
        <sz val="8"/>
        <color theme="1"/>
        <rFont val="Arial"/>
        <family val="2"/>
        <charset val="1"/>
      </rPr>
      <t xml:space="preserve"> تشمل المبردات المركزية (Chillers)، الدلايات، مجاري الهواء (Ducts) المعزولة، ومخمدات الحريق الأوتوماتيكية.</t>
    </r>
  </si>
  <si>
    <t xml:space="preserve">🔍 Cost Drivers &amp; Technical Inclusions</t>
  </si>
  <si>
    <r>
      <rPr>
        <b val="true"/>
        <sz val="8"/>
        <color theme="1"/>
        <rFont val="Arial"/>
        <family val="2"/>
        <charset val="1"/>
      </rPr>
      <t xml:space="preserve">الأنظمة الكهربائية:</t>
    </r>
    <r>
      <rPr>
        <sz val="8"/>
        <color theme="1"/>
        <rFont val="Arial"/>
        <family val="2"/>
        <charset val="1"/>
      </rPr>
      <t xml:space="preserve"> تغطي كابلات النحاس الرئيسية، المولد الاحتياطي (Generator)، لوحات المزامنة (ATS)، وشبكة الكاميرات وربط الإنترنت بالألياف الضوئية.</t>
    </r>
  </si>
  <si>
    <r>
      <rPr>
        <b val="true"/>
        <sz val="8"/>
        <color theme="1"/>
        <rFont val="Arial"/>
        <family val="2"/>
        <charset val="1"/>
      </rPr>
      <t xml:space="preserve">HVAC System:</t>
    </r>
    <r>
      <rPr>
        <sz val="8"/>
        <color theme="1"/>
        <rFont val="Arial"/>
        <family val="2"/>
        <charset val="1"/>
      </rPr>
      <t xml:space="preserve"> Includes high-efficiency Water-Cooled Chillers or VRF systems, Air Handling Units (AHUs) for fresh air delivery, smoke management exhaust fans, and motorized fire dampers within the ductwork.</t>
    </r>
  </si>
  <si>
    <r>
      <rPr>
        <b val="true"/>
        <sz val="8"/>
        <color theme="1"/>
        <rFont val="Arial"/>
        <family val="2"/>
        <charset val="1"/>
      </rPr>
      <t xml:space="preserve">أنظمة مكافحة الحريق:</t>
    </r>
    <r>
      <rPr>
        <sz val="8"/>
        <color theme="1"/>
        <rFont val="Arial"/>
        <family val="2"/>
        <charset val="1"/>
      </rPr>
      <t xml:space="preserve"> تتضمن شبكة الأنابيب غير الملحومة (Seamless)، مضخات الحريق المعتمدة (UL/FM)، وغازات الإطفاء الذاتي لغرف البيانات.</t>
    </r>
  </si>
  <si>
    <r>
      <rPr>
        <b val="true"/>
        <sz val="8"/>
        <color theme="1"/>
        <rFont val="Arial"/>
        <family val="2"/>
        <charset val="1"/>
      </rPr>
      <t xml:space="preserve">Electrical &amp; Light Current:</t>
    </r>
    <r>
      <rPr>
        <sz val="8"/>
        <color theme="1"/>
        <rFont val="Arial"/>
        <family val="2"/>
        <charset val="1"/>
      </rPr>
      <t xml:space="preserve"> Covers main copper feeding cables, medium voltage transformers, an emergency diesel generator backup system, ATS panels, IP CCTV networks, access control systems, and fiber-optic data backbones.</t>
    </r>
  </si>
  <si>
    <r>
      <rPr>
        <b val="true"/>
        <sz val="8"/>
        <color theme="1"/>
        <rFont val="Arial"/>
        <family val="2"/>
        <charset val="1"/>
      </rPr>
      <t xml:space="preserve">أنظمة السباكة:</t>
    </r>
    <r>
      <rPr>
        <sz val="8"/>
        <color theme="1"/>
        <rFont val="Arial"/>
        <family val="2"/>
        <charset val="1"/>
      </rPr>
      <t xml:space="preserve"> تشمل محطة تحلية أو تنقية مياه مركزية، مضخات رفع وضغط ذكية، ومواسير عالية الجودة عازلة للصوت.</t>
    </r>
  </si>
  <si>
    <r>
      <rPr>
        <b val="true"/>
        <sz val="8"/>
        <color theme="1"/>
        <rFont val="Arial"/>
        <family val="2"/>
        <charset val="1"/>
      </rPr>
      <t xml:space="preserve">Firefighting &amp; Alarm:</t>
    </r>
    <r>
      <rPr>
        <sz val="8"/>
        <color theme="1"/>
        <rFont val="Arial"/>
        <family val="2"/>
        <charset val="1"/>
      </rPr>
      <t xml:space="preserve"> Includes UL/FM approved fire pumps, seamless pip</t>
    </r>
  </si>
  <si>
    <r>
      <rPr>
        <b val="true"/>
        <sz val="8"/>
        <color theme="1"/>
        <rFont val="Arial"/>
        <family val="2"/>
        <charset val="1"/>
      </rPr>
      <t xml:space="preserve">نظام BMS:</t>
    </r>
    <r>
      <rPr>
        <sz val="8"/>
        <color theme="1"/>
        <rFont val="Arial"/>
        <family val="2"/>
        <charset val="1"/>
      </rPr>
      <t xml:space="preserve"> يغطي الحساسات، لوحات التحكم الرقمية (DDC)، وبرمجيات مراقبة استهلاك الطاقة والتحكم بالإنارة والتكييف.</t>
    </r>
  </si>
  <si>
    <t xml:space="preserve">إذا كنت ترغب في تحسين هذه الأرقام، يمكننا مناقشة:</t>
  </si>
  <si>
    <r>
      <rPr>
        <sz val="8"/>
        <color theme="1"/>
        <rFont val="Arial"/>
        <family val="2"/>
        <charset val="1"/>
      </rPr>
      <t xml:space="preserve">مقارنة التكلفة بين </t>
    </r>
    <r>
      <rPr>
        <b val="true"/>
        <sz val="8"/>
        <color theme="1"/>
        <rFont val="Arial"/>
        <family val="2"/>
        <charset val="1"/>
      </rPr>
      <t xml:space="preserve">نظام Chillers</t>
    </r>
    <r>
      <rPr>
        <sz val="8"/>
        <color theme="1"/>
        <rFont val="Arial"/>
        <family val="2"/>
        <charset val="1"/>
      </rPr>
      <t xml:space="preserve"> و</t>
    </r>
    <r>
      <rPr>
        <b val="true"/>
        <sz val="8"/>
        <color theme="1"/>
        <rFont val="Arial"/>
        <family val="2"/>
        <charset val="1"/>
      </rPr>
      <t xml:space="preserve">نظام VRF</t>
    </r>
    <r>
      <rPr>
        <sz val="8"/>
        <color theme="1"/>
        <rFont val="Arial"/>
        <family val="2"/>
        <charset val="1"/>
      </rPr>
      <t xml:space="preserve"> لمشروعك.</t>
    </r>
  </si>
  <si>
    <r>
      <rPr>
        <sz val="8"/>
        <color theme="1"/>
        <rFont val="Arial"/>
        <family val="2"/>
        <charset val="1"/>
      </rPr>
      <t xml:space="preserve">تأثير </t>
    </r>
    <r>
      <rPr>
        <b val="true"/>
        <sz val="8"/>
        <color theme="1"/>
        <rFont val="Arial"/>
        <family val="2"/>
        <charset val="1"/>
      </rPr>
      <t xml:space="preserve">تقسيم الأدوار</t>
    </r>
    <r>
      <rPr>
        <sz val="8"/>
        <color theme="1"/>
        <rFont val="Arial"/>
        <family val="2"/>
        <charset val="1"/>
      </rPr>
      <t xml:space="preserve"> (مساحات مفتوحة Open Space أم مكاتب مغلقة) على ميزانية التكييف.</t>
    </r>
  </si>
  <si>
    <r>
      <rPr>
        <sz val="8"/>
        <color theme="1"/>
        <rFont val="Arial"/>
        <family val="2"/>
        <charset val="1"/>
      </rPr>
      <t xml:space="preserve">جدولة </t>
    </r>
    <r>
      <rPr>
        <b val="true"/>
        <sz val="8"/>
        <color theme="1"/>
        <rFont val="Arial"/>
        <family val="2"/>
        <charset val="1"/>
      </rPr>
      <t xml:space="preserve">الدفعة المقدمة والمراحل التمويلية</t>
    </r>
    <r>
      <rPr>
        <sz val="8"/>
        <color theme="1"/>
        <rFont val="Arial"/>
        <family val="2"/>
        <charset val="1"/>
      </rPr>
      <t xml:space="preserve"> الخاصة بشركات المقاولات الإلكتروميكانيكية.</t>
    </r>
  </si>
  <si>
    <r>
      <rPr>
        <sz val="8"/>
        <color theme="1"/>
        <rFont val="Arial"/>
        <family val="2"/>
        <charset val="1"/>
      </rPr>
      <t xml:space="preserve">ما هي </t>
    </r>
    <r>
      <rPr>
        <b val="true"/>
        <sz val="8"/>
        <color theme="1"/>
        <rFont val="Arial"/>
        <family val="2"/>
        <charset val="1"/>
      </rPr>
      <t xml:space="preserve">النقطة التمويلية</t>
    </r>
    <r>
      <rPr>
        <sz val="8"/>
        <color theme="1"/>
        <rFont val="Arial"/>
        <family val="2"/>
        <charset val="1"/>
      </rPr>
      <t xml:space="preserve"> التي تود استكشافها الآن؟</t>
    </r>
  </si>
  <si>
    <t xml:space="preserve">Concrete Works Cost</t>
  </si>
  <si>
    <t xml:space="preserve">Usage/m2</t>
  </si>
  <si>
    <t xml:space="preserve">UOM</t>
  </si>
  <si>
    <t xml:space="preserve">Wastage</t>
  </si>
  <si>
    <t xml:space="preserve">Usage</t>
  </si>
  <si>
    <t xml:space="preserve">Cost</t>
  </si>
  <si>
    <t xml:space="preserve">Labor</t>
  </si>
  <si>
    <t xml:space="preserve">Qty</t>
  </si>
  <si>
    <t xml:space="preserve">Value</t>
  </si>
  <si>
    <t xml:space="preserve">1. BASEMENT FLOOR (Garage Level)</t>
  </si>
  <si>
    <r>
      <rPr>
        <sz val="11"/>
        <color theme="1"/>
        <rFont val="Calibri"/>
        <family val="2"/>
        <charset val="1"/>
      </rPr>
      <t xml:space="preserve">Blinding Concrete: Supply and pour plain concrete (PC) lean mix for foundations layer, thickness 10cm. 
</t>
    </r>
    <r>
      <rPr>
        <b val="true"/>
        <sz val="11"/>
        <color rgb="FFC00000"/>
        <rFont val="Calibri"/>
        <family val="2"/>
        <charset val="1"/>
      </rPr>
      <t xml:space="preserve">Concrete strength: 220 kg/cm²-Cement content: 250 kg/m³</t>
    </r>
  </si>
  <si>
    <t xml:space="preserve">M3/M2</t>
  </si>
  <si>
    <t xml:space="preserve">EGP/ M3</t>
  </si>
  <si>
    <r>
      <rPr>
        <sz val="11"/>
        <color theme="1"/>
        <rFont val="Calibri"/>
        <family val="2"/>
        <charset val="1"/>
      </rPr>
      <t xml:space="preserve">Reinforced Concrete Foundations: Supply and pour RC raft foundation 
(estimated 1.0m depth for Flat Slab vs 0.9m for PT).</t>
    </r>
    <r>
      <rPr>
        <b val="true"/>
        <sz val="11"/>
        <color rgb="FFC00000"/>
        <rFont val="Calibri"/>
        <family val="2"/>
        <charset val="1"/>
      </rPr>
      <t xml:space="preserve"> Concrete strength: 250 kg/cm²-Cement content: 350 kg/m³</t>
    </r>
  </si>
  <si>
    <r>
      <rPr>
        <sz val="11"/>
        <color theme="1"/>
        <rFont val="Calibri"/>
        <family val="2"/>
        <charset val="1"/>
      </rPr>
      <t xml:space="preserve">RC Retaining Walls: Supply and pour RC perimeter retaining walls for the basement garage. 
</t>
    </r>
    <r>
      <rPr>
        <b val="true"/>
        <sz val="11"/>
        <color rgb="FFC00000"/>
        <rFont val="Calibri"/>
        <family val="2"/>
        <charset val="1"/>
      </rPr>
      <t xml:space="preserve">Concrete strength: 220 kg/cm²-Cement content: 250 kg/m³</t>
    </r>
  </si>
  <si>
    <r>
      <rPr>
        <sz val="11"/>
        <color theme="1"/>
        <rFont val="Calibri"/>
        <family val="2"/>
        <charset val="1"/>
      </rPr>
      <t xml:space="preserve">RC Columns: Supply and pour RC vertical columns for the basement floor height.
</t>
    </r>
    <r>
      <rPr>
        <b val="true"/>
        <sz val="11"/>
        <color rgb="FFC00000"/>
        <rFont val="Calibri"/>
        <family val="2"/>
        <charset val="1"/>
      </rPr>
      <t xml:space="preserve">Concrete strength: 250 kg/cm²-Cement content: 350 kg/m³</t>
    </r>
  </si>
  <si>
    <r>
      <rPr>
        <sz val="11"/>
        <color theme="1"/>
        <rFont val="Calibri"/>
        <family val="2"/>
        <charset val="1"/>
      </rPr>
      <t xml:space="preserve">RC Basement Roof Slab: Supply and pour reinforced concrete for the floor slab (Flat Slab ~24cm vs PT ~20cm).
</t>
    </r>
    <r>
      <rPr>
        <b val="true"/>
        <sz val="11"/>
        <color rgb="FFC00000"/>
        <rFont val="Calibri"/>
        <family val="2"/>
        <charset val="1"/>
      </rPr>
      <t xml:space="preserve">Concrete strength: 250 kg/cm²-Cement content: 350 kg/m³</t>
    </r>
  </si>
  <si>
    <t xml:space="preserve">Steel Reinforcement: Supply, cut, bend, and fix high-tensile steel bars for all basement elements.</t>
  </si>
  <si>
    <t xml:space="preserve">KG/M2</t>
  </si>
  <si>
    <t xml:space="preserve">EGP/ton</t>
  </si>
  <si>
    <t xml:space="preserve">Post-Tensioning System: Supply, install, stress, and grout PT strands, anchors, and ducts for basement roof.</t>
  </si>
  <si>
    <t xml:space="preserve">2. GROUND FLOOR (Commercial / Retail Level)</t>
  </si>
  <si>
    <r>
      <rPr>
        <sz val="11"/>
        <color theme="1"/>
        <rFont val="Calibri"/>
        <family val="2"/>
        <charset val="1"/>
      </rPr>
      <t xml:space="preserve">RC Columns &amp; Shear Walls: Supply and pour RC vertical elements from basement roof to ground roof.
</t>
    </r>
    <r>
      <rPr>
        <b val="true"/>
        <sz val="11"/>
        <color rgb="FFC00000"/>
        <rFont val="Calibri"/>
        <family val="2"/>
        <charset val="1"/>
      </rPr>
      <t xml:space="preserve">Concrete strength: 250 kg/cm²-Cement content: 350 kg/m³</t>
    </r>
  </si>
  <si>
    <t xml:space="preserve">RC Ground Roof Slab: Supply and pour reinforced concrete for the floor slab (Flat Slab ~23cm vs PT ~19cm).
Concrete strength: 250 kg/cm²-Cement content: 350 kg/m³</t>
  </si>
  <si>
    <t xml:space="preserve">Steel Reinforcement: Supply, cut, bend, and fix high-tensile steel bars for ground floor elements.</t>
  </si>
  <si>
    <t xml:space="preserve">Post-Tensioning System: Supply, install, stress, and grout PT strands, anchors, and ducts for ground roof.</t>
  </si>
  <si>
    <t xml:space="preserve">3. FIRST FLOOR (Commercial / Offices Level)</t>
  </si>
  <si>
    <r>
      <rPr>
        <sz val="11"/>
        <color theme="1"/>
        <rFont val="Calibri"/>
        <family val="2"/>
        <charset val="1"/>
      </rPr>
      <t xml:space="preserve">RC Columns &amp; Shear Walls: Supply and pour RC vertical elements from ground roof to first roof.
</t>
    </r>
    <r>
      <rPr>
        <b val="true"/>
        <sz val="11"/>
        <color rgb="FFC00000"/>
        <rFont val="Calibri"/>
        <family val="2"/>
        <charset val="1"/>
      </rPr>
      <t xml:space="preserve">Concrete strength: 250 kg/cm²-Cement content: 350 kg/m³</t>
    </r>
  </si>
  <si>
    <t xml:space="preserve">RC First Roof Slab: Supply and pour reinforced concrete for the floor slab (Flat Slab ~22cm vs PT ~18cm).
Concrete strength: 250 kg/cm²-Cement content: 350 kg/m³</t>
  </si>
  <si>
    <t xml:space="preserve">Steel Reinforcement: Supply, cut, bend, and fix high-tensile steel bars for first floor elements.</t>
  </si>
  <si>
    <t xml:space="preserve">Post-Tensioning System: Supply, install, stress, and grout PT strands, anchors, and ducts for first roof.</t>
  </si>
  <si>
    <t xml:space="preserve">4. SECOND FLOOR (Roof / Top Commercial Level)</t>
  </si>
  <si>
    <r>
      <rPr>
        <sz val="11"/>
        <color theme="1"/>
        <rFont val="Calibri"/>
        <family val="2"/>
        <charset val="1"/>
      </rPr>
      <t xml:space="preserve">RC Columns &amp; Shear Walls: Supply and pour RC vertical elements from first roof to second roof.
</t>
    </r>
    <r>
      <rPr>
        <b val="true"/>
        <sz val="11"/>
        <color rgb="FFC00000"/>
        <rFont val="Calibri"/>
        <family val="2"/>
        <charset val="1"/>
      </rPr>
      <t xml:space="preserve">Concrete strength: 250 kg/cm²-Cement content: 350 kg/m³</t>
    </r>
  </si>
  <si>
    <t xml:space="preserve">RC Second Roof Slab (Final Roof): Supply and pour reinforced concrete for the final roof slab.
Concrete strength: 250 kg/cm²-Cement content: 350 kg/m³</t>
  </si>
  <si>
    <t xml:space="preserve">Steel Reinforcement: Supply, cut, bend, and fix high-tensile steel bars for second floor elements.</t>
  </si>
  <si>
    <t xml:space="preserve">Post-Tensioning System: Supply, install, stress, and grout PT strands, anchors, and ducts for final roof.</t>
  </si>
  <si>
    <t xml:space="preserve">Total concrete costs</t>
  </si>
  <si>
    <t xml:space="preserve">Masonry Costs</t>
  </si>
  <si>
    <t xml:space="preserve">تكلفة المبانى</t>
  </si>
  <si>
    <t xml:space="preserve">الوحدة </t>
  </si>
  <si>
    <t xml:space="preserve">التكلفة</t>
  </si>
  <si>
    <t xml:space="preserve">معدل الإستهلاك</t>
  </si>
  <si>
    <t xml:space="preserve">الهالك</t>
  </si>
  <si>
    <t xml:space="preserve">الكمية</t>
  </si>
  <si>
    <t xml:space="preserve">البيان</t>
  </si>
  <si>
    <t xml:space="preserve">Square meter (m²)</t>
  </si>
  <si>
    <t xml:space="preserve">متر مربع</t>
  </si>
  <si>
    <t xml:space="preserve">Number of floors</t>
  </si>
  <si>
    <t xml:space="preserve">عدد الادوار</t>
  </si>
  <si>
    <t xml:space="preserve">Masonry percentage 20%</t>
  </si>
  <si>
    <r>
      <rPr>
        <sz val="11"/>
        <color theme="1"/>
        <rFont val="FreeSans"/>
        <family val="2"/>
      </rPr>
      <t xml:space="preserve">نسبة المبانى </t>
    </r>
    <r>
      <rPr>
        <sz val="11"/>
        <color theme="1"/>
        <rFont val="Calibri"/>
        <family val="2"/>
        <charset val="1"/>
      </rPr>
      <t xml:space="preserve">20%</t>
    </r>
  </si>
  <si>
    <t xml:space="preserve">Masonry volume (Cubic volume of brickwork)</t>
  </si>
  <si>
    <r>
      <rPr>
        <b val="true"/>
        <sz val="11"/>
        <color rgb="FFFF0000"/>
        <rFont val="FreeSans"/>
        <family val="2"/>
      </rPr>
      <t xml:space="preserve">م</t>
    </r>
    <r>
      <rPr>
        <b val="true"/>
        <sz val="11"/>
        <color rgb="FFFF0000"/>
        <rFont val="Calibri"/>
        <family val="2"/>
        <charset val="1"/>
      </rPr>
      <t xml:space="preserve">3</t>
    </r>
  </si>
  <si>
    <t xml:space="preserve">مكعب المبانى</t>
  </si>
  <si>
    <t xml:space="preserve">Number of bricks per cubic meter of masonry</t>
  </si>
  <si>
    <t xml:space="preserve">طوبة</t>
  </si>
  <si>
    <t xml:space="preserve">عدد الطوب فى مكعب المبانى</t>
  </si>
  <si>
    <t xml:space="preserve">Hollow concrete blocks percentage</t>
  </si>
  <si>
    <t xml:space="preserve">نسبة الطوب الاسمنتى المفرغ</t>
  </si>
  <si>
    <t xml:space="preserve">Solid bricks percentage</t>
  </si>
  <si>
    <t xml:space="preserve">نسبة الطوب المصمت</t>
  </si>
  <si>
    <t xml:space="preserve">Number of hollow concrete blocks</t>
  </si>
  <si>
    <t xml:space="preserve">EGP/Brick</t>
  </si>
  <si>
    <t xml:space="preserve">عدد الطوب الاسمنتى المفرغ</t>
  </si>
  <si>
    <t xml:space="preserve">Number of solid bricks</t>
  </si>
  <si>
    <t xml:space="preserve">عدد الطوب المصمت</t>
  </si>
  <si>
    <t xml:space="preserve">Total cost of bricks/blocks</t>
  </si>
  <si>
    <t xml:space="preserve">إجمالى تكلفة الطوب</t>
  </si>
  <si>
    <t xml:space="preserve">Cement quantity per cubic meter of masonry</t>
  </si>
  <si>
    <t xml:space="preserve">طن</t>
  </si>
  <si>
    <t xml:space="preserve">كمية الاسمنت فى مكعب المبانى</t>
  </si>
  <si>
    <t xml:space="preserve">Required cement for masonry</t>
  </si>
  <si>
    <t xml:space="preserve">الاسمنت المطلوب للمبانى</t>
  </si>
  <si>
    <t xml:space="preserve">Total cost of masonry cement</t>
  </si>
  <si>
    <t xml:space="preserve">إجمالى تكلفة اسمنت المبانى</t>
  </si>
  <si>
    <t xml:space="preserve">Sand quantity per brick</t>
  </si>
  <si>
    <t xml:space="preserve">كمية الرمل لكل طوبة</t>
  </si>
  <si>
    <t xml:space="preserve">Required Sand for masonry</t>
  </si>
  <si>
    <t xml:space="preserve">Total cost of masonry labor</t>
  </si>
  <si>
    <t xml:space="preserve">Masonry labor/workmanship costs</t>
  </si>
  <si>
    <r>
      <rPr>
        <sz val="11"/>
        <color theme="1"/>
        <rFont val="FreeSans"/>
        <family val="2"/>
      </rPr>
      <t xml:space="preserve">م</t>
    </r>
    <r>
      <rPr>
        <sz val="11"/>
        <color theme="1"/>
        <rFont val="Calibri"/>
        <family val="2"/>
        <charset val="1"/>
      </rPr>
      <t xml:space="preserve">3</t>
    </r>
  </si>
  <si>
    <t xml:space="preserve">مصنعيات المبانى</t>
  </si>
  <si>
    <t xml:space="preserve">إجمالى تكلفة مصنعيات المبانى</t>
  </si>
  <si>
    <t xml:space="preserve">Total masonry cost </t>
  </si>
  <si>
    <t xml:space="preserve">إجمالى تكلفة المبانى للمبنى الواحد</t>
  </si>
  <si>
    <t xml:space="preserve">MEP Cost</t>
  </si>
  <si>
    <t xml:space="preserve">1. HVAC</t>
  </si>
  <si>
    <t xml:space="preserve">Min Cost</t>
  </si>
  <si>
    <t xml:space="preserve">Max Cost</t>
  </si>
  <si>
    <t xml:space="preserve">Average</t>
  </si>
  <si>
    <t xml:space="preserve">Chillers / VRF Outdoor Units</t>
  </si>
  <si>
    <t xml:space="preserve">EGP/ M2</t>
  </si>
  <si>
    <t xml:space="preserve">AHUs &amp; Fan Coil Units (FCUs)</t>
  </si>
  <si>
    <t xml:space="preserve">Ductwork, Dampers &amp; Insulation</t>
  </si>
  <si>
    <t xml:space="preserve">Chilled Water Piping &amp; Pumps</t>
  </si>
  <si>
    <t xml:space="preserve">Smoke Ventilation &amp; Exhaust</t>
  </si>
  <si>
    <t xml:space="preserve">2. Electrical</t>
  </si>
  <si>
    <t xml:space="preserve">Transformers &amp; MV Switchgears</t>
  </si>
  <si>
    <t xml:space="preserve">Diesel Generators &amp; ATS Panels</t>
  </si>
  <si>
    <t xml:space="preserve">Main Cables, Busways &amp; Trays</t>
  </si>
  <si>
    <t xml:space="preserve">Distribution Boards (MDBs/SMDBs)</t>
  </si>
  <si>
    <t xml:space="preserve">Light Current (CCTV, Access, Data)</t>
  </si>
  <si>
    <t xml:space="preserve">Earthing &amp; Lightning Protection</t>
  </si>
  <si>
    <t xml:space="preserve">3. Fire Systems</t>
  </si>
  <si>
    <t xml:space="preserve">Fire Pump Station (UL/FM Package)</t>
  </si>
  <si>
    <t xml:space="preserve">Sprinkler Network &amp; Fire Cabinets</t>
  </si>
  <si>
    <t xml:space="preserve">Addressable Fire Alarm System</t>
  </si>
  <si>
    <t xml:space="preserve">Clean Agent Gas Suppression</t>
  </si>
  <si>
    <t xml:space="preserve">4. Plumbing</t>
  </si>
  <si>
    <t xml:space="preserve">Water Booster &amp; Transfer Pumps</t>
  </si>
  <si>
    <t xml:space="preserve">Water Supply Piping (PPR/PEX)</t>
  </si>
  <si>
    <t xml:space="preserve">Acoustic Drainage &amp; Sewage Pipes</t>
  </si>
  <si>
    <t xml:space="preserve">Central Filtration &amp; Tank Acc.</t>
  </si>
  <si>
    <t xml:space="preserve">5. BMS</t>
  </si>
  <si>
    <t xml:space="preserve">Software, Workstations &amp; Licenses</t>
  </si>
  <si>
    <t xml:space="preserve">DDC Panels &amp; Field Controllers</t>
  </si>
  <si>
    <t xml:space="preserve">Sensors &amp; Smart Energy Meters</t>
  </si>
  <si>
    <t xml:space="preserve">Total MEP Cost</t>
  </si>
  <si>
    <t xml:space="preserve">Facade 1</t>
  </si>
  <si>
    <t xml:space="preserve">Facade 2</t>
  </si>
  <si>
    <t xml:space="preserve">Facade 3</t>
  </si>
  <si>
    <t xml:space="preserve">Facade 4</t>
  </si>
  <si>
    <t xml:space="preserve">Hight</t>
  </si>
  <si>
    <t xml:space="preserve"> Glass Qty M2</t>
  </si>
  <si>
    <t xml:space="preserve">Building 1</t>
  </si>
  <si>
    <t xml:space="preserve">Building 2</t>
  </si>
  <si>
    <t xml:space="preserve">Building 3</t>
  </si>
  <si>
    <t xml:space="preserve">Total Curtain Walls</t>
  </si>
  <si>
    <t xml:space="preserve">Indirect Expenses </t>
  </si>
  <si>
    <t xml:space="preserve">تكلفة المصاريف الغير مباشرة </t>
  </si>
  <si>
    <t xml:space="preserve">م</t>
  </si>
  <si>
    <t xml:space="preserve">Execution Team</t>
  </si>
  <si>
    <t xml:space="preserve">Duration/months</t>
  </si>
  <si>
    <t xml:space="preserve">Salary</t>
  </si>
  <si>
    <r>
      <rPr>
        <b val="true"/>
        <sz val="11"/>
        <color theme="0"/>
        <rFont val="FreeSans"/>
        <family val="2"/>
      </rPr>
      <t xml:space="preserve">اولا </t>
    </r>
    <r>
      <rPr>
        <b val="true"/>
        <sz val="11"/>
        <color theme="0"/>
        <rFont val="Calibri"/>
        <family val="2"/>
        <charset val="1"/>
      </rPr>
      <t xml:space="preserve">: </t>
    </r>
    <r>
      <rPr>
        <b val="true"/>
        <sz val="11"/>
        <color theme="0"/>
        <rFont val="FreeSans"/>
        <family val="2"/>
      </rPr>
      <t xml:space="preserve">طاقم التنفيذ </t>
    </r>
  </si>
  <si>
    <t xml:space="preserve">Project Manager</t>
  </si>
  <si>
    <t xml:space="preserve">مدير المشروع</t>
  </si>
  <si>
    <t xml:space="preserve">Site Engineer</t>
  </si>
  <si>
    <t xml:space="preserve">مهندس التنفيذ</t>
  </si>
  <si>
    <t xml:space="preserve">Surveying Engineer</t>
  </si>
  <si>
    <t xml:space="preserve">مهندس مساحة</t>
  </si>
  <si>
    <t xml:space="preserve">Surveyor</t>
  </si>
  <si>
    <t xml:space="preserve">مساح</t>
  </si>
  <si>
    <t xml:space="preserve">QA/QC Engineer</t>
  </si>
  <si>
    <t xml:space="preserve">مهندس جودة</t>
  </si>
  <si>
    <t xml:space="preserve">Electrical Engineer</t>
  </si>
  <si>
    <t xml:space="preserve">مهندس كهرباء </t>
  </si>
  <si>
    <t xml:space="preserve">Electrical Supervisor</t>
  </si>
  <si>
    <t xml:space="preserve">مشرف كهرباء</t>
  </si>
  <si>
    <t xml:space="preserve">Civil Supervisors</t>
  </si>
  <si>
    <t xml:space="preserve">مشرفين اعتيادى</t>
  </si>
  <si>
    <t xml:space="preserve">Technical Office Engineer</t>
  </si>
  <si>
    <t xml:space="preserve">مهندس مكتب فنى</t>
  </si>
  <si>
    <t xml:space="preserve">Accountant &amp; Administrator</t>
  </si>
  <si>
    <t xml:space="preserve">محاسب وادارى</t>
  </si>
  <si>
    <t xml:space="preserve">Document Controller</t>
  </si>
  <si>
    <t xml:space="preserve">DC</t>
  </si>
  <si>
    <t xml:space="preserve">Equipment Officer</t>
  </si>
  <si>
    <t xml:space="preserve">مسئول معدات</t>
  </si>
  <si>
    <t xml:space="preserve">Office Boy</t>
  </si>
  <si>
    <t xml:space="preserve">عامل البوفيه</t>
  </si>
  <si>
    <t xml:space="preserve">Cleaner</t>
  </si>
  <si>
    <t xml:space="preserve">عامل نظافة</t>
  </si>
  <si>
    <t xml:space="preserve">Security</t>
  </si>
  <si>
    <t xml:space="preserve">امن</t>
  </si>
  <si>
    <t xml:space="preserve">Total Salaries</t>
  </si>
  <si>
    <t xml:space="preserve">الاجمالى للمرتبات</t>
  </si>
  <si>
    <t xml:space="preserve">Transportation</t>
  </si>
  <si>
    <t xml:space="preserve">Price/Montly rent</t>
  </si>
  <si>
    <t xml:space="preserve">ثانيا الانتقالات</t>
  </si>
  <si>
    <t xml:space="preserve">Pick-up for Site</t>
  </si>
  <si>
    <t xml:space="preserve">Supervision team transport bus</t>
  </si>
  <si>
    <t xml:space="preserve">ميكروباص نقل طاقم الاشراف</t>
  </si>
  <si>
    <t xml:space="preserve">Total Transportation</t>
  </si>
  <si>
    <t xml:space="preserve">الاجمالى الانتقالات</t>
  </si>
  <si>
    <t xml:space="preserve">Site Facilities</t>
  </si>
  <si>
    <t xml:space="preserve">Price</t>
  </si>
  <si>
    <t xml:space="preserve">Montly rent</t>
  </si>
  <si>
    <t xml:space="preserve">تكلفة المبنى</t>
  </si>
  <si>
    <t xml:space="preserve">ثالثا تجهيزات الموقع</t>
  </si>
  <si>
    <t xml:space="preserve">Equipped site cabins</t>
  </si>
  <si>
    <t xml:space="preserve">كرفانات بتجهيزاتها</t>
  </si>
  <si>
    <t xml:space="preserve">Computers</t>
  </si>
  <si>
    <t xml:space="preserve">أجهزة حاسب الى</t>
  </si>
  <si>
    <t xml:space="preserve">Surveying equipment (Total station + 2 levels)</t>
  </si>
  <si>
    <r>
      <rPr>
        <sz val="11"/>
        <color theme="1"/>
        <rFont val="FreeSans"/>
        <family val="2"/>
      </rPr>
      <t xml:space="preserve">معدات مساحة</t>
    </r>
    <r>
      <rPr>
        <sz val="11"/>
        <color theme="1"/>
        <rFont val="Calibri"/>
        <family val="2"/>
        <charset val="1"/>
      </rPr>
      <t xml:space="preserve">" </t>
    </r>
    <r>
      <rPr>
        <sz val="11"/>
        <color theme="1"/>
        <rFont val="FreeSans"/>
        <family val="2"/>
      </rPr>
      <t xml:space="preserve">توتال </t>
    </r>
    <r>
      <rPr>
        <sz val="11"/>
        <color theme="1"/>
        <rFont val="Calibri"/>
        <family val="2"/>
        <charset val="1"/>
      </rPr>
      <t xml:space="preserve">+ 2 </t>
    </r>
    <r>
      <rPr>
        <sz val="11"/>
        <color theme="1"/>
        <rFont val="FreeSans"/>
        <family val="2"/>
      </rPr>
      <t xml:space="preserve">ميزان</t>
    </r>
    <r>
      <rPr>
        <sz val="11"/>
        <color theme="1"/>
        <rFont val="Calibri"/>
        <family val="2"/>
        <charset val="1"/>
      </rPr>
      <t xml:space="preserve">"</t>
    </r>
  </si>
  <si>
    <t xml:space="preserve">Mobile crane</t>
  </si>
  <si>
    <t xml:space="preserve">ونش متحرك</t>
  </si>
  <si>
    <t xml:space="preserve">Generator</t>
  </si>
  <si>
    <t xml:space="preserve">مولد</t>
  </si>
  <si>
    <t xml:space="preserve">Site signboard</t>
  </si>
  <si>
    <t xml:space="preserve">يافطة</t>
  </si>
  <si>
    <t xml:space="preserve">Monthly expenses</t>
  </si>
  <si>
    <t xml:space="preserve">مصاريف شهرية </t>
  </si>
  <si>
    <t xml:space="preserve">Total site facilities cost</t>
  </si>
  <si>
    <t xml:space="preserve">اجمالى تجهيزات الموقع</t>
  </si>
  <si>
    <t xml:space="preserve">Total Indirect Expenses</t>
  </si>
  <si>
    <t xml:space="preserve">أجمالى المصاريف غير المباشرة</t>
  </si>
  <si>
    <t xml:space="preserve">Additional Costs + Taxes + Insurance</t>
  </si>
  <si>
    <r>
      <rPr>
        <b val="true"/>
        <sz val="11"/>
        <color rgb="FFFF0000"/>
        <rFont val="FreeSans"/>
        <family val="2"/>
      </rPr>
      <t xml:space="preserve">تكاليف اضافية </t>
    </r>
    <r>
      <rPr>
        <b val="true"/>
        <sz val="11"/>
        <color rgb="FFFF0000"/>
        <rFont val="Calibri"/>
        <family val="2"/>
        <charset val="1"/>
      </rPr>
      <t xml:space="preserve">+ </t>
    </r>
    <r>
      <rPr>
        <b val="true"/>
        <sz val="11"/>
        <color rgb="FFFF0000"/>
        <rFont val="FreeSans"/>
        <family val="2"/>
      </rPr>
      <t xml:space="preserve">ضرائب </t>
    </r>
    <r>
      <rPr>
        <b val="true"/>
        <sz val="11"/>
        <color rgb="FFFF0000"/>
        <rFont val="Calibri"/>
        <family val="2"/>
        <charset val="1"/>
      </rPr>
      <t xml:space="preserve">+ </t>
    </r>
    <r>
      <rPr>
        <b val="true"/>
        <sz val="11"/>
        <color rgb="FFFF0000"/>
        <rFont val="FreeSans"/>
        <family val="2"/>
      </rPr>
      <t xml:space="preserve">تأمينات</t>
    </r>
  </si>
  <si>
    <t xml:space="preserve">Shop drawings</t>
  </si>
  <si>
    <t xml:space="preserve">رسومات تنفيذية</t>
  </si>
  <si>
    <t xml:space="preserve">Government permits and fees</t>
  </si>
  <si>
    <t xml:space="preserve">تصاريح ورسوم حكومية</t>
  </si>
  <si>
    <t xml:space="preserve">Contracting taxes</t>
  </si>
  <si>
    <t xml:space="preserve">ضرائب المقاولات</t>
  </si>
  <si>
    <t xml:space="preserve">Insurance</t>
  </si>
  <si>
    <t xml:space="preserve">التأمينات</t>
  </si>
  <si>
    <t xml:space="preserve">Occupational safety and health</t>
  </si>
  <si>
    <t xml:space="preserve">أمن صناعى</t>
  </si>
  <si>
    <t xml:space="preserve">Site guarding and security</t>
  </si>
  <si>
    <t xml:space="preserve">غفرةوأمن</t>
  </si>
  <si>
    <t xml:space="preserve">Material testing</t>
  </si>
  <si>
    <t xml:space="preserve">اختبارات</t>
  </si>
  <si>
    <t xml:space="preserve">Total additional costs, taxes, and insurance</t>
  </si>
  <si>
    <r>
      <rPr>
        <sz val="11"/>
        <color theme="0"/>
        <rFont val="FreeSans"/>
        <family val="2"/>
      </rPr>
      <t xml:space="preserve">تكاليف اضافية </t>
    </r>
    <r>
      <rPr>
        <sz val="11"/>
        <color theme="0"/>
        <rFont val="Calibri"/>
        <family val="2"/>
        <charset val="1"/>
      </rPr>
      <t xml:space="preserve">+ </t>
    </r>
    <r>
      <rPr>
        <sz val="11"/>
        <color theme="0"/>
        <rFont val="FreeSans"/>
        <family val="2"/>
      </rPr>
      <t xml:space="preserve">ضرائب </t>
    </r>
    <r>
      <rPr>
        <sz val="11"/>
        <color theme="0"/>
        <rFont val="Calibri"/>
        <family val="2"/>
        <charset val="1"/>
      </rPr>
      <t xml:space="preserve">+ </t>
    </r>
    <r>
      <rPr>
        <sz val="11"/>
        <color theme="0"/>
        <rFont val="FreeSans"/>
        <family val="2"/>
      </rPr>
      <t xml:space="preserve">تأمينات</t>
    </r>
  </si>
  <si>
    <t xml:space="preserve">Total Concrete, Masonry, and Indirect Expenses</t>
  </si>
  <si>
    <t xml:space="preserve">اجمالى الخرسانات و المبانى و التكاليف غير المباشرة و الاضافية للمبنى الواحد </t>
  </si>
  <si>
    <t xml:space="preserve">Itemized MEP Cost Breakdown Table (Egypt 2026)</t>
  </si>
  <si>
    <t xml:space="preserve">Detailed Procurement Item</t>
  </si>
  <si>
    <t xml:space="preserve">Budget Share</t>
  </si>
  <si>
    <t xml:space="preserve">Total Cost Range (EGP)</t>
  </si>
  <si>
    <t xml:space="preserve">Total Cost Range (USD)</t>
  </si>
  <si>
    <t xml:space="preserve">22,000,000 - 33,000,000</t>
  </si>
  <si>
    <t xml:space="preserve">$458K - $687K</t>
  </si>
  <si>
    <t xml:space="preserve">(40% total)</t>
  </si>
  <si>
    <t xml:space="preserve">15,700,000 - 23,600,000</t>
  </si>
  <si>
    <t xml:space="preserve">$327K - $492K</t>
  </si>
  <si>
    <t xml:space="preserve">12,600,000 - 18,900,000</t>
  </si>
  <si>
    <t xml:space="preserve">$262K - $394K</t>
  </si>
  <si>
    <t xml:space="preserve">6,300,000 - 9,500,000</t>
  </si>
  <si>
    <t xml:space="preserve">$131K - $198K</t>
  </si>
  <si>
    <t xml:space="preserve">6,400,000 - 9,500,000</t>
  </si>
  <si>
    <t xml:space="preserve">$133K - $198K</t>
  </si>
  <si>
    <t xml:space="preserve">11,000,000 - 16,500,000</t>
  </si>
  <si>
    <t xml:space="preserve">$229K - $344K</t>
  </si>
  <si>
    <t xml:space="preserve">(35% total)</t>
  </si>
  <si>
    <t xml:space="preserve">8,300,000 - 12,400,000</t>
  </si>
  <si>
    <t xml:space="preserve">$173K - $258K</t>
  </si>
  <si>
    <t xml:space="preserve">13,800,000 - 20,700,000</t>
  </si>
  <si>
    <t xml:space="preserve">$287K - $431K</t>
  </si>
  <si>
    <t xml:space="preserve">5,500,000 - 8,300,000</t>
  </si>
  <si>
    <t xml:space="preserve">$115K - $173K</t>
  </si>
  <si>
    <t xml:space="preserve">5,525,000 - 8,287,500</t>
  </si>
  <si>
    <t xml:space="preserve">4,700,000 - 7,100,000</t>
  </si>
  <si>
    <t xml:space="preserve">(15% total)</t>
  </si>
  <si>
    <t xml:space="preserve">10,600,000 - 15,900,000</t>
  </si>
  <si>
    <t xml:space="preserve">$221K - $331K</t>
  </si>
  <si>
    <t xml:space="preserve">3,625,000 - 5,337,500</t>
  </si>
  <si>
    <t xml:space="preserve">$75K - $111K</t>
  </si>
  <si>
    <t xml:space="preserve">2,200,000 - 3,300,000</t>
  </si>
  <si>
    <t xml:space="preserve">$46K - $69K</t>
  </si>
  <si>
    <t xml:space="preserve">(7% total)</t>
  </si>
  <si>
    <t xml:space="preserve">3,300,000 - 5,000,000</t>
  </si>
  <si>
    <t xml:space="preserve">$69K - $104K</t>
  </si>
  <si>
    <t xml:space="preserve">3,800,000 - 5,700,000</t>
  </si>
  <si>
    <t xml:space="preserve">$79K - $119K</t>
  </si>
  <si>
    <t xml:space="preserve">1,725,000 - 2,537,500</t>
  </si>
  <si>
    <t xml:space="preserve">$36K - $53K</t>
  </si>
  <si>
    <t xml:space="preserve">1,400,000 - 2,100,000</t>
  </si>
  <si>
    <t xml:space="preserve">$29K - $44K</t>
  </si>
  <si>
    <t xml:space="preserve">(3% total)</t>
  </si>
  <si>
    <t xml:space="preserve">1,900,000 - 2,800,000</t>
  </si>
  <si>
    <t xml:space="preserve">$40K - $58K</t>
  </si>
  <si>
    <t xml:space="preserve">1,425,000 - 2,187,500</t>
  </si>
  <si>
    <t xml:space="preserve">$30K - $46K</t>
  </si>
  <si>
    <t xml:space="preserve">TOTALS</t>
  </si>
  <si>
    <t xml:space="preserve">Complete Electro-Mechanical Package</t>
  </si>
  <si>
    <t xml:space="preserve">157,500,000 - 236,250,000</t>
  </si>
  <si>
    <t xml:space="preserve">If you need to move forward with project planning, let me know:</t>
  </si>
  <si>
    <r>
      <rPr>
        <sz val="8"/>
        <color theme="1"/>
        <rFont val="Arial"/>
        <family val="2"/>
        <charset val="1"/>
      </rPr>
      <t xml:space="preserve">Should I generate a </t>
    </r>
    <r>
      <rPr>
        <b val="true"/>
        <sz val="8"/>
        <color theme="1"/>
        <rFont val="Arial"/>
        <family val="2"/>
        <charset val="1"/>
      </rPr>
      <t xml:space="preserve">cash-flow projection chart</t>
    </r>
    <r>
      <rPr>
        <sz val="8"/>
        <color theme="1"/>
        <rFont val="Arial"/>
        <family val="2"/>
        <charset val="1"/>
      </rPr>
      <t xml:space="preserve"> showing how these payments are split across a 12 or 24-month construction timeline?</t>
    </r>
  </si>
  <si>
    <r>
      <rPr>
        <sz val="8"/>
        <color theme="1"/>
        <rFont val="Arial"/>
        <family val="2"/>
        <charset val="1"/>
      </rPr>
      <t xml:space="preserve">Do you want to list the </t>
    </r>
    <r>
      <rPr>
        <b val="true"/>
        <sz val="8"/>
        <color theme="1"/>
        <rFont val="Arial"/>
        <family val="2"/>
        <charset val="1"/>
      </rPr>
      <t xml:space="preserve">top-tier approved brands</t>
    </r>
    <r>
      <rPr>
        <sz val="8"/>
        <color theme="1"/>
        <rFont val="Arial"/>
        <family val="2"/>
        <charset val="1"/>
      </rPr>
      <t xml:space="preserve"> (Vendor List) for the high-value equipment items like chillers and transformers?</t>
    </r>
  </si>
  <si>
    <t xml:space="preserve">Type :A</t>
  </si>
  <si>
    <t xml:space="preserve">تكلفة الخراسانات</t>
  </si>
  <si>
    <t xml:space="preserve">Per cubic meter of plain concrete raft foundation (Plain Raft)</t>
  </si>
  <si>
    <t xml:space="preserve"> المتر المكعب خرسانة اللبشة العادية</t>
  </si>
  <si>
    <t xml:space="preserve">Concrete strength: 220 kg/cm²-Cement content: 250 kg/m³</t>
  </si>
  <si>
    <t xml:space="preserve">m3</t>
  </si>
  <si>
    <r>
      <rPr>
        <sz val="11"/>
        <color theme="1"/>
        <rFont val="FreeSans"/>
        <family val="2"/>
      </rPr>
      <t xml:space="preserve">الخرسانة </t>
    </r>
    <r>
      <rPr>
        <sz val="11"/>
        <color theme="1"/>
        <rFont val="Calibri"/>
        <family val="2"/>
        <charset val="1"/>
      </rPr>
      <t xml:space="preserve">
</t>
    </r>
    <r>
      <rPr>
        <sz val="11"/>
        <color theme="1"/>
        <rFont val="FreeSans"/>
        <family val="2"/>
      </rPr>
      <t xml:space="preserve">جهد </t>
    </r>
    <r>
      <rPr>
        <sz val="11"/>
        <color theme="1"/>
        <rFont val="Calibri"/>
        <family val="2"/>
        <charset val="1"/>
      </rPr>
      <t xml:space="preserve">220 كجم\سم2
</t>
    </r>
    <r>
      <rPr>
        <sz val="11"/>
        <color theme="1"/>
        <rFont val="FreeSans"/>
        <family val="2"/>
      </rPr>
      <t xml:space="preserve">محتوى أسمنتى </t>
    </r>
    <r>
      <rPr>
        <sz val="11"/>
        <color theme="1"/>
        <rFont val="Calibri"/>
        <family val="2"/>
        <charset val="1"/>
      </rPr>
      <t xml:space="preserve">250 كجم\م3</t>
    </r>
  </si>
  <si>
    <t xml:space="preserve">Labor/Workmanship including formwork, steel reinforcement, concrete finishing, and spacers (concrete covers)</t>
  </si>
  <si>
    <t xml:space="preserve">المصنعية شاملة العدة والحدادة و الفرمجة والبسكوت </t>
  </si>
  <si>
    <t xml:space="preserve">Total cost of plain raft foundation item</t>
  </si>
  <si>
    <t xml:space="preserve">إجمالى تكلفة بند اللبشة العادية</t>
  </si>
  <si>
    <t xml:space="preserve">Per cubic meter of plain concrete isolated footings</t>
  </si>
  <si>
    <t xml:space="preserve"> المتر المكعب خرسانة القواعد العادية المنفصلة</t>
  </si>
  <si>
    <r>
      <rPr>
        <sz val="11"/>
        <color theme="1"/>
        <rFont val="FreeSans"/>
        <family val="2"/>
      </rPr>
      <t xml:space="preserve">الخرسانة 
جهد </t>
    </r>
    <r>
      <rPr>
        <sz val="11"/>
        <color theme="1"/>
        <rFont val="Calibri"/>
        <family val="2"/>
        <charset val="1"/>
      </rPr>
      <t xml:space="preserve">220 كجم\سم2
</t>
    </r>
    <r>
      <rPr>
        <sz val="11"/>
        <color theme="1"/>
        <rFont val="FreeSans"/>
        <family val="2"/>
      </rPr>
      <t xml:space="preserve">محتوى أسمنتى </t>
    </r>
    <r>
      <rPr>
        <sz val="11"/>
        <color theme="1"/>
        <rFont val="Calibri"/>
        <family val="2"/>
        <charset val="1"/>
      </rPr>
      <t xml:space="preserve">250 كجم\م3</t>
    </r>
  </si>
  <si>
    <t xml:space="preserve">Labor/Workmanship including formwork, steel reinforcement, concrete finishing, and spacers</t>
  </si>
  <si>
    <t xml:space="preserve">Total cost of plain isolated footings item</t>
  </si>
  <si>
    <t xml:space="preserve">إجمالى تكلفة بند القواعد العادية المنفصلة</t>
  </si>
  <si>
    <t xml:space="preserve">Per cubic meter of plain concrete footings for retaining wall</t>
  </si>
  <si>
    <t xml:space="preserve"> المتر المكعب خرسانة القواعد العادية للحائط الساند</t>
  </si>
  <si>
    <t xml:space="preserve">Total cost of plain footings for retaining wall item</t>
  </si>
  <si>
    <t xml:space="preserve">إجمالى تكلفة بند القواعد العادية للحائط الساند</t>
  </si>
  <si>
    <t xml:space="preserve">Per cubic meter of reinforced concrete raft foundation (RC Raft)</t>
  </si>
  <si>
    <t xml:space="preserve"> المتر المكعب خرسانة اللبشة  المسلحة</t>
  </si>
  <si>
    <t xml:space="preserve">Concrete strength: 250 kg/cm²-Cement content: 350 kg/m³</t>
  </si>
  <si>
    <r>
      <rPr>
        <sz val="11"/>
        <color theme="1"/>
        <rFont val="FreeSans"/>
        <family val="2"/>
      </rPr>
      <t xml:space="preserve">الخرسانة </t>
    </r>
    <r>
      <rPr>
        <sz val="11"/>
        <color theme="1"/>
        <rFont val="Calibri"/>
        <family val="2"/>
        <charset val="1"/>
      </rPr>
      <t xml:space="preserve">
</t>
    </r>
    <r>
      <rPr>
        <sz val="11"/>
        <color theme="1"/>
        <rFont val="FreeSans"/>
        <family val="2"/>
      </rPr>
      <t xml:space="preserve">جهد </t>
    </r>
    <r>
      <rPr>
        <sz val="11"/>
        <color theme="1"/>
        <rFont val="Calibri"/>
        <family val="2"/>
        <charset val="1"/>
      </rPr>
      <t xml:space="preserve">250 كجم\سم2
</t>
    </r>
    <r>
      <rPr>
        <sz val="11"/>
        <color theme="1"/>
        <rFont val="FreeSans"/>
        <family val="2"/>
      </rPr>
      <t xml:space="preserve">محتوى أسمنتى </t>
    </r>
    <r>
      <rPr>
        <sz val="11"/>
        <color theme="1"/>
        <rFont val="Calibri"/>
        <family val="2"/>
        <charset val="1"/>
      </rPr>
      <t xml:space="preserve">350 كجم\م3</t>
    </r>
  </si>
  <si>
    <t xml:space="preserve">Steel reinforcement ratio</t>
  </si>
  <si>
    <t xml:space="preserve">ton</t>
  </si>
  <si>
    <t xml:space="preserve">نسبة الحديد</t>
  </si>
  <si>
    <t xml:space="preserve">Total cost of reinforced walls item</t>
  </si>
  <si>
    <t xml:space="preserve">إجمالى تكلفة بند الحوائط المسلحة</t>
  </si>
  <si>
    <t xml:space="preserve">Per cubic meter of reinforced concrete isolated footings</t>
  </si>
  <si>
    <t xml:space="preserve"> المتر المكعب خرسانة قواعد مسلحة منفصلة</t>
  </si>
  <si>
    <t xml:space="preserve">Total cost of reinforced isolated footings item</t>
  </si>
  <si>
    <t xml:space="preserve">إجمالى تكلفة بند القواعد المسلحة المنفصلة</t>
  </si>
  <si>
    <t xml:space="preserve">Per cubic meter of reinforced concrete tie beams (Ground beams)</t>
  </si>
  <si>
    <t xml:space="preserve">المتر المكعب بند الميد المسلحة</t>
  </si>
  <si>
    <t xml:space="preserve">Total cost of reinforced tie beams item</t>
  </si>
  <si>
    <t xml:space="preserve">إجمالى تكلفة بند الميد المسلحة</t>
  </si>
  <si>
    <t xml:space="preserve">Per cubic meter of concrete for building columns + retaining wall</t>
  </si>
  <si>
    <r>
      <rPr>
        <b val="true"/>
        <sz val="11"/>
        <color rgb="FFFF0000"/>
        <rFont val="FreeSans"/>
        <family val="2"/>
      </rPr>
      <t xml:space="preserve"> المتر المكعب خرسانة أعمدة المبنى  </t>
    </r>
    <r>
      <rPr>
        <b val="true"/>
        <sz val="11"/>
        <color rgb="FFFF0000"/>
        <rFont val="Calibri"/>
        <family val="2"/>
        <charset val="1"/>
      </rPr>
      <t xml:space="preserve">+ </t>
    </r>
    <r>
      <rPr>
        <b val="true"/>
        <sz val="11"/>
        <color rgb="FFFF0000"/>
        <rFont val="FreeSans"/>
        <family val="2"/>
      </rPr>
      <t xml:space="preserve">الحائط الساند</t>
    </r>
  </si>
  <si>
    <r>
      <rPr>
        <sz val="11"/>
        <color theme="1"/>
        <rFont val="FreeSans"/>
        <family val="2"/>
      </rPr>
      <t xml:space="preserve">الخرسانة 
جهد </t>
    </r>
    <r>
      <rPr>
        <sz val="11"/>
        <color theme="1"/>
        <rFont val="Calibri"/>
        <family val="2"/>
        <charset val="1"/>
      </rPr>
      <t xml:space="preserve">250 كجم\سم2
</t>
    </r>
    <r>
      <rPr>
        <sz val="11"/>
        <color theme="1"/>
        <rFont val="FreeSans"/>
        <family val="2"/>
      </rPr>
      <t xml:space="preserve">محتوى أسمنتى </t>
    </r>
    <r>
      <rPr>
        <sz val="11"/>
        <color theme="1"/>
        <rFont val="Calibri"/>
        <family val="2"/>
        <charset val="1"/>
      </rPr>
      <t xml:space="preserve">350 كجم\م3</t>
    </r>
  </si>
  <si>
    <t xml:space="preserve">Total cost of columns + retaining wall item</t>
  </si>
  <si>
    <r>
      <rPr>
        <b val="true"/>
        <sz val="12"/>
        <color theme="0"/>
        <rFont val="FreeSans"/>
        <family val="2"/>
      </rPr>
      <t xml:space="preserve">إجمالى تكلفة بند  الأعمدة </t>
    </r>
    <r>
      <rPr>
        <b val="true"/>
        <sz val="12"/>
        <color theme="0"/>
        <rFont val="Calibri"/>
        <family val="2"/>
        <charset val="1"/>
      </rPr>
      <t xml:space="preserve">+ </t>
    </r>
    <r>
      <rPr>
        <b val="true"/>
        <sz val="12"/>
        <color theme="0"/>
        <rFont val="FreeSans"/>
        <family val="2"/>
      </rPr>
      <t xml:space="preserve">الحائط الساند</t>
    </r>
  </si>
  <si>
    <t xml:space="preserve">Per cubic meter of reinforced concrete slabs</t>
  </si>
  <si>
    <t xml:space="preserve"> المتر المكعب خرسانة  أسقف   مسلحة</t>
  </si>
  <si>
    <t xml:space="preserve">Total cost of slabs item (including stairs and beams)</t>
  </si>
  <si>
    <r>
      <rPr>
        <b val="true"/>
        <sz val="12"/>
        <color theme="0"/>
        <rFont val="FreeSans"/>
        <family val="2"/>
      </rPr>
      <t xml:space="preserve">إجمالى تكلفة بند الأسقف 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FreeSans"/>
        <family val="2"/>
      </rPr>
      <t xml:space="preserve">شاملة السلالم و الكمرات </t>
    </r>
    <r>
      <rPr>
        <b val="true"/>
        <sz val="12"/>
        <color theme="0"/>
        <rFont val="Calibri"/>
        <family val="2"/>
        <charset val="1"/>
      </rPr>
      <t xml:space="preserve">)</t>
    </r>
  </si>
  <si>
    <r>
      <rPr>
        <sz val="18"/>
        <color theme="0"/>
        <rFont val="FreeSans"/>
        <family val="2"/>
      </rPr>
      <t xml:space="preserve">إجمالى تكلفة خرسانات مبنى نموذج </t>
    </r>
    <r>
      <rPr>
        <sz val="18"/>
        <color theme="0"/>
        <rFont val="Calibri"/>
        <family val="2"/>
        <charset val="1"/>
      </rPr>
      <t xml:space="preserve">- A</t>
    </r>
  </si>
  <si>
    <r>
      <rPr>
        <b val="true"/>
        <sz val="12"/>
        <color theme="0"/>
        <rFont val="FreeSans"/>
        <family val="2"/>
      </rPr>
      <t xml:space="preserve">اولا </t>
    </r>
    <r>
      <rPr>
        <b val="true"/>
        <sz val="12"/>
        <color theme="0"/>
        <rFont val="Calibri"/>
        <family val="2"/>
        <charset val="1"/>
      </rPr>
      <t xml:space="preserve">: </t>
    </r>
    <r>
      <rPr>
        <b val="true"/>
        <sz val="12"/>
        <color theme="0"/>
        <rFont val="FreeSans"/>
        <family val="2"/>
      </rPr>
      <t xml:space="preserve">طاقم التنفيذ </t>
    </r>
  </si>
  <si>
    <r>
      <rPr>
        <sz val="18"/>
        <color theme="0"/>
        <rFont val="FreeSans"/>
        <family val="2"/>
      </rPr>
      <t xml:space="preserve">تكاليف اضافية </t>
    </r>
    <r>
      <rPr>
        <sz val="18"/>
        <color theme="0"/>
        <rFont val="Calibri"/>
        <family val="2"/>
        <charset val="1"/>
      </rPr>
      <t xml:space="preserve">+ </t>
    </r>
    <r>
      <rPr>
        <sz val="18"/>
        <color theme="0"/>
        <rFont val="FreeSans"/>
        <family val="2"/>
      </rPr>
      <t xml:space="preserve">ضرائب </t>
    </r>
    <r>
      <rPr>
        <sz val="18"/>
        <color theme="0"/>
        <rFont val="Calibri"/>
        <family val="2"/>
        <charset val="1"/>
      </rPr>
      <t xml:space="preserve">+ </t>
    </r>
    <r>
      <rPr>
        <sz val="18"/>
        <color theme="0"/>
        <rFont val="FreeSans"/>
        <family val="2"/>
      </rPr>
      <t xml:space="preserve">تأمينات</t>
    </r>
  </si>
  <si>
    <t xml:space="preserve">ما هى BOQ اللازمة لهذا المبنى</t>
  </si>
  <si>
    <r>
      <rPr>
        <b val="true"/>
        <sz val="10"/>
        <color theme="1"/>
        <rFont val="Arial"/>
        <family val="2"/>
        <charset val="1"/>
      </rPr>
      <t xml:space="preserve">جداول كميات المبنى التجاري (BOQ)</t>
    </r>
    <r>
      <rPr>
        <sz val="10"/>
        <color theme="1"/>
        <rFont val="Arial"/>
        <family val="2"/>
        <charset val="1"/>
      </rPr>
      <t xml:space="preserve"> لمشروع بمساحة إجمالية تبلغ 18,000 متر مربع (4500 متر مربع × 4 أدوار) تشمل </t>
    </r>
    <r>
      <rPr>
        <b val="true"/>
        <sz val="10"/>
        <color theme="1"/>
        <rFont val="Arial"/>
        <family val="2"/>
        <charset val="1"/>
      </rPr>
      <t xml:space="preserve">سبعة أقسام رئيسية</t>
    </r>
    <r>
      <rPr>
        <sz val="10"/>
        <color theme="1"/>
        <rFont val="Arial"/>
        <family val="2"/>
        <charset val="1"/>
      </rPr>
      <t xml:space="preserve"> تغطي كافة مراحل التنفيذ من الحفر حتى التشطيب والإلكتروميكانيك.</t>
    </r>
  </si>
  <si>
    <t xml:space="preserve">🗒 1. الأعمال الترابية والأساسات (Earthworks &amp; Foundations)</t>
  </si>
  <si>
    <r>
      <rPr>
        <b val="true"/>
        <sz val="10"/>
        <color theme="1"/>
        <rFont val="Arial"/>
        <family val="2"/>
        <charset val="1"/>
      </rPr>
      <t xml:space="preserve">الحفر والردم:</t>
    </r>
    <r>
      <rPr>
        <sz val="10"/>
        <color theme="1"/>
        <rFont val="Arial"/>
        <family val="2"/>
        <charset val="1"/>
      </rPr>
      <t xml:space="preserve"> حفر كامل مساحة الأرض (4500 م²) للوصول لمنسوب التأسيس للجراج، ونقل ناتج الحفر.</t>
    </r>
  </si>
  <si>
    <r>
      <rPr>
        <b val="true"/>
        <sz val="10"/>
        <color theme="1"/>
        <rFont val="Arial"/>
        <family val="2"/>
        <charset val="1"/>
      </rPr>
      <t xml:space="preserve">الإحلال:</t>
    </r>
    <r>
      <rPr>
        <sz val="10"/>
        <color theme="1"/>
        <rFont val="Arial"/>
        <family val="2"/>
        <charset val="1"/>
      </rPr>
      <t xml:space="preserve"> توريد ودمك طبقات الإحلال (الرمل والسن) إذا طلبت تقرير التربة ذلك.</t>
    </r>
  </si>
  <si>
    <r>
      <rPr>
        <b val="true"/>
        <sz val="10"/>
        <color theme="1"/>
        <rFont val="Arial"/>
        <family val="2"/>
        <charset val="1"/>
      </rPr>
      <t xml:space="preserve">الخرسانة العادية:</t>
    </r>
    <r>
      <rPr>
        <sz val="10"/>
        <color theme="1"/>
        <rFont val="Arial"/>
        <family val="2"/>
        <charset val="1"/>
      </rPr>
      <t xml:space="preserve"> فرشة النظافة أسفل القواعد أو اللبشة المسلحة.</t>
    </r>
  </si>
  <si>
    <t xml:space="preserve">🗒 2. الأعمال الخرسانية والمباني (Concrete &amp; Brickworks)</t>
  </si>
  <si>
    <r>
      <rPr>
        <b val="true"/>
        <sz val="10"/>
        <color theme="1"/>
        <rFont val="Arial"/>
        <family val="2"/>
        <charset val="1"/>
      </rPr>
      <t xml:space="preserve">الهيكل الخرساني المسلح:</t>
    </r>
    <r>
      <rPr>
        <sz val="10"/>
        <color theme="1"/>
        <rFont val="Arial"/>
        <family val="2"/>
        <charset val="1"/>
      </rPr>
      <t xml:space="preserve"> ويشمل صب اللبشة المسلحة، حوائط الجراج الساندة (Retaining Walls)، الأعمدة، والأسقف (غالباً Flat Slab أو Post-Tension لتوفير بحور واسعة للمحلات).</t>
    </r>
  </si>
  <si>
    <r>
      <rPr>
        <b val="true"/>
        <sz val="10"/>
        <color theme="1"/>
        <rFont val="Arial"/>
        <family val="2"/>
        <charset val="1"/>
      </rPr>
      <t xml:space="preserve">أعمال المبانى:</t>
    </r>
    <r>
      <rPr>
        <sz val="10"/>
        <color theme="1"/>
        <rFont val="Arial"/>
        <family val="2"/>
        <charset val="1"/>
      </rPr>
      <t xml:space="preserve"> جدران الطوب الأحمر أو الأسمنتي لتحديد المحلات، الممرات، والخدمات.</t>
    </r>
  </si>
  <si>
    <t xml:space="preserve">🗒 3. أعمال العزل (Waterproofing &amp; Thermal Insulation)</t>
  </si>
  <si>
    <r>
      <rPr>
        <b val="true"/>
        <sz val="10"/>
        <color theme="1"/>
        <rFont val="Arial"/>
        <family val="2"/>
        <charset val="1"/>
      </rPr>
      <t xml:space="preserve">عزل الجراج:</t>
    </r>
    <r>
      <rPr>
        <sz val="10"/>
        <color theme="1"/>
        <rFont val="Arial"/>
        <family val="2"/>
        <charset val="1"/>
      </rPr>
      <t xml:space="preserve"> عزل مائي متكامل للأرضيات والحوائط الساندة لمنع تسرب المياه الجوفية.</t>
    </r>
  </si>
  <si>
    <r>
      <rPr>
        <b val="true"/>
        <sz val="10"/>
        <color theme="1"/>
        <rFont val="Arial"/>
        <family val="2"/>
        <charset val="1"/>
      </rPr>
      <t xml:space="preserve">عزل الحمامات والمطابخ:</t>
    </r>
    <r>
      <rPr>
        <sz val="10"/>
        <color theme="1"/>
        <rFont val="Arial"/>
        <family val="2"/>
        <charset val="1"/>
      </rPr>
      <t xml:space="preserve"> عزل مائي لجميع دورات المياه في الأدوار المتكررة.</t>
    </r>
  </si>
  <si>
    <r>
      <rPr>
        <b val="true"/>
        <sz val="10"/>
        <color theme="1"/>
        <rFont val="Arial"/>
        <family val="2"/>
        <charset val="1"/>
      </rPr>
      <t xml:space="preserve">عزل السطح:</t>
    </r>
    <r>
      <rPr>
        <sz val="10"/>
        <color theme="1"/>
        <rFont val="Arial"/>
        <family val="2"/>
        <charset val="1"/>
      </rPr>
      <t xml:space="preserve"> عزل مائي وحراري للدور الأخير لحماية المبنى من الأمطار والحرارة.</t>
    </r>
  </si>
  <si>
    <t xml:space="preserve">🗒 4. أعمال التشطيبات الداخلية (Internal Finishes)</t>
  </si>
  <si>
    <r>
      <rPr>
        <b val="true"/>
        <sz val="10"/>
        <color theme="1"/>
        <rFont val="Arial"/>
        <family val="2"/>
        <charset val="1"/>
      </rPr>
      <t xml:space="preserve">البياض (المحارة):</t>
    </r>
    <r>
      <rPr>
        <sz val="10"/>
        <color theme="1"/>
        <rFont val="Arial"/>
        <family val="2"/>
        <charset val="1"/>
      </rPr>
      <t xml:space="preserve"> لياسة الجدران والأسقف الداخلية.</t>
    </r>
  </si>
  <si>
    <r>
      <rPr>
        <b val="true"/>
        <sz val="10"/>
        <color theme="1"/>
        <rFont val="Arial"/>
        <family val="2"/>
        <charset val="1"/>
      </rPr>
      <t xml:space="preserve">الأرضيات:</t>
    </r>
    <r>
      <rPr>
        <sz val="10"/>
        <color theme="1"/>
        <rFont val="Arial"/>
        <family val="2"/>
        <charset val="1"/>
      </rPr>
      <t xml:space="preserve"> رخام أو جرانيت للممرات والسلالم، بورسلين للمحلات، وخرسانة ممسوسة بهليكوبتر مع مواد مصلدة (Hardener) لأرضية الجراج.</t>
    </r>
  </si>
  <si>
    <r>
      <rPr>
        <b val="true"/>
        <sz val="10"/>
        <color theme="1"/>
        <rFont val="Arial"/>
        <family val="2"/>
        <charset val="1"/>
      </rPr>
      <t xml:space="preserve">الأسقف المستعارة:</t>
    </r>
    <r>
      <rPr>
        <sz val="10"/>
        <color theme="1"/>
        <rFont val="Arial"/>
        <family val="2"/>
        <charset val="1"/>
      </rPr>
      <t xml:space="preserve"> بلاطات جبسية أو ألومنيوم للممرات لغطاء شبكات التكييف والحرائق.</t>
    </r>
  </si>
  <si>
    <r>
      <rPr>
        <b val="true"/>
        <sz val="10"/>
        <color theme="1"/>
        <rFont val="Arial"/>
        <family val="2"/>
        <charset val="1"/>
      </rPr>
      <t xml:space="preserve">الدهانات:</t>
    </r>
    <r>
      <rPr>
        <sz val="10"/>
        <color theme="1"/>
        <rFont val="Arial"/>
        <family val="2"/>
        <charset val="1"/>
      </rPr>
      <t xml:space="preserve"> دهانات بلاستيكية مقاومة للاحتكاك ومطابقة للمواصفات.</t>
    </r>
  </si>
  <si>
    <t xml:space="preserve">🗒 5. التشطيبات الخارجية والواجهات (External Finishes)</t>
  </si>
  <si>
    <r>
      <rPr>
        <b val="true"/>
        <sz val="10"/>
        <color theme="1"/>
        <rFont val="Arial"/>
        <family val="2"/>
        <charset val="1"/>
      </rPr>
      <t xml:space="preserve">الواجهات الزجاجية (Curtain Walls):</t>
    </r>
    <r>
      <rPr>
        <sz val="10"/>
        <color theme="1"/>
        <rFont val="Arial"/>
        <family val="2"/>
        <charset val="1"/>
      </rPr>
      <t xml:space="preserve"> تغطية واجهات المبنى التجاري بالزجاج المزدوج ومقاطع الألومنيوم.</t>
    </r>
  </si>
  <si>
    <r>
      <rPr>
        <b val="true"/>
        <sz val="10"/>
        <color theme="1"/>
        <rFont val="Arial"/>
        <family val="2"/>
        <charset val="1"/>
      </rPr>
      <t xml:space="preserve">التكسيات الخارجية:</t>
    </r>
    <r>
      <rPr>
        <sz val="10"/>
        <color theme="1"/>
        <rFont val="Arial"/>
        <family val="2"/>
        <charset val="1"/>
      </rPr>
      <t xml:space="preserve"> استخدام الكلادينج (Cladding) أو الرخام الميكانيكي لمنح المبنى مظهراً حديثاً.</t>
    </r>
  </si>
  <si>
    <t xml:space="preserve">🗒 6. الأعمال الميكانيكية والصحية (MEP - Mechanical &amp; Plumbing)</t>
  </si>
  <si>
    <r>
      <rPr>
        <b val="true"/>
        <sz val="10"/>
        <color theme="1"/>
        <rFont val="Arial"/>
        <family val="2"/>
        <charset val="1"/>
      </rPr>
      <t xml:space="preserve">أنظمة التكييف (HVAC):</t>
    </r>
    <r>
      <rPr>
        <sz val="10"/>
        <color theme="1"/>
        <rFont val="Arial"/>
        <family val="2"/>
        <charset val="1"/>
      </rPr>
      <t xml:space="preserve"> تكييف مركزي (Chillers) أو نظام VRF يناسب المساحات التجارية المفتوحة.</t>
    </r>
  </si>
  <si>
    <r>
      <rPr>
        <b val="true"/>
        <sz val="10"/>
        <color theme="1"/>
        <rFont val="Arial"/>
        <family val="2"/>
        <charset val="1"/>
      </rPr>
      <t xml:space="preserve">مكافحة الحريق:</t>
    </r>
    <r>
      <rPr>
        <sz val="10"/>
        <color theme="1"/>
        <rFont val="Arial"/>
        <family val="2"/>
        <charset val="1"/>
      </rPr>
      <t xml:space="preserve"> شبكة رشاشات مائية (Sprinklers) للجراج والمحلات، صناديق حريق، كواشف دخان، ومضخات الحريق.</t>
    </r>
  </si>
  <si>
    <r>
      <rPr>
        <b val="true"/>
        <sz val="10"/>
        <color theme="1"/>
        <rFont val="Arial"/>
        <family val="2"/>
        <charset val="1"/>
      </rPr>
      <t xml:space="preserve">التغذية والصرف:</t>
    </r>
    <r>
      <rPr>
        <sz val="10"/>
        <color theme="1"/>
        <rFont val="Arial"/>
        <family val="2"/>
        <charset val="1"/>
      </rPr>
      <t xml:space="preserve"> شبكات المياه الحلوة، خزانات المياه الأرضية والعلوية، وصرف الحمامات والمطارق.</t>
    </r>
  </si>
  <si>
    <r>
      <rPr>
        <b val="true"/>
        <sz val="10"/>
        <color theme="1"/>
        <rFont val="Arial"/>
        <family val="2"/>
        <charset val="1"/>
      </rPr>
      <t xml:space="preserve">التهوية:</t>
    </r>
    <r>
      <rPr>
        <sz val="10"/>
        <color theme="1"/>
        <rFont val="Arial"/>
        <family val="2"/>
        <charset val="1"/>
      </rPr>
      <t xml:space="preserve"> أنظمة سحب الدخان وتهوية الجراج (Jet Fans).</t>
    </r>
  </si>
  <si>
    <t xml:space="preserve">🗒 7. الأعمال الكهربائية والتيار الخفيف (Electrical &amp; Light Current)</t>
  </si>
  <si>
    <r>
      <rPr>
        <b val="true"/>
        <sz val="10"/>
        <color theme="1"/>
        <rFont val="Arial"/>
        <family val="2"/>
        <charset val="1"/>
      </rPr>
      <t xml:space="preserve">الشبكة الرئيسية:</t>
    </r>
    <r>
      <rPr>
        <sz val="10"/>
        <color theme="1"/>
        <rFont val="Arial"/>
        <family val="2"/>
        <charset val="1"/>
      </rPr>
      <t xml:space="preserve"> المحولات، المولد الاحتياطي (Generator)، اللوحات الكهربائية الرئيسية والفرعية، وكابلات التغذية.</t>
    </r>
  </si>
  <si>
    <r>
      <rPr>
        <b val="true"/>
        <sz val="10"/>
        <color theme="1"/>
        <rFont val="Arial"/>
        <family val="2"/>
        <charset val="1"/>
      </rPr>
      <t xml:space="preserve">الإنارة والمخارج:</t>
    </r>
    <r>
      <rPr>
        <sz val="10"/>
        <color theme="1"/>
        <rFont val="Arial"/>
        <family val="2"/>
        <charset val="1"/>
      </rPr>
      <t xml:space="preserve"> وحدات الإضاءة الداخية والخارجية، ومفاتيح التشغيل.</t>
    </r>
  </si>
  <si>
    <r>
      <rPr>
        <b val="true"/>
        <sz val="10"/>
        <color theme="1"/>
        <rFont val="Arial"/>
        <family val="2"/>
        <charset val="1"/>
      </rPr>
      <t xml:space="preserve">التيار الخفيف:</t>
    </r>
    <r>
      <rPr>
        <sz val="10"/>
        <color theme="1"/>
        <rFont val="Arial"/>
        <family val="2"/>
        <charset val="1"/>
      </rPr>
      <t xml:space="preserve"> شبكات الكاميرات (CCTV)، إنذار الحريق، الصوتيات (Sound System)، شبكات الإنترنت والدش المركزي.</t>
    </r>
  </si>
  <si>
    <r>
      <rPr>
        <b val="true"/>
        <sz val="10"/>
        <color theme="1"/>
        <rFont val="Arial"/>
        <family val="2"/>
        <charset val="1"/>
      </rPr>
      <t xml:space="preserve">الأنظمة الذكية:</t>
    </r>
    <r>
      <rPr>
        <sz val="10"/>
        <color theme="1"/>
        <rFont val="Arial"/>
        <family val="2"/>
        <charset val="1"/>
      </rPr>
      <t xml:space="preserve"> نظام إدارة المبنى (BMS) للتحكم في الطاقة والتكييف.</t>
    </r>
  </si>
  <si>
    <t xml:space="preserve">🗒 8. أعمال الحركة العمودية والخدمات (Elevators &amp; Escalators)</t>
  </si>
  <si>
    <r>
      <rPr>
        <b val="true"/>
        <sz val="10"/>
        <color theme="1"/>
        <rFont val="Arial"/>
        <family val="2"/>
        <charset val="1"/>
      </rPr>
      <t xml:space="preserve">المصاعد:</t>
    </r>
    <r>
      <rPr>
        <sz val="10"/>
        <color theme="1"/>
        <rFont val="Arial"/>
        <family val="2"/>
        <charset val="1"/>
      </rPr>
      <t xml:space="preserve"> مصاعد ركاب ومصاعد خدمات (بضائع) بقدرات استيعابية عالية.</t>
    </r>
  </si>
  <si>
    <r>
      <rPr>
        <b val="true"/>
        <sz val="10"/>
        <color theme="1"/>
        <rFont val="Arial"/>
        <family val="2"/>
        <charset val="1"/>
      </rPr>
      <t xml:space="preserve">السلالم المتحركة:</t>
    </r>
    <r>
      <rPr>
        <sz val="10"/>
        <color theme="1"/>
        <rFont val="Arial"/>
        <family val="2"/>
        <charset val="1"/>
      </rPr>
      <t xml:space="preserve"> لتسهيل الحركة بين الدور الأرضي والأول والثاني التجاري.</t>
    </r>
  </si>
  <si>
    <r>
      <rPr>
        <sz val="10"/>
        <color theme="1"/>
        <rFont val="Arial"/>
        <family val="2"/>
        <charset val="1"/>
      </rPr>
      <t xml:space="preserve">💡 </t>
    </r>
    <r>
      <rPr>
        <b val="true"/>
        <sz val="10"/>
        <color theme="1"/>
        <rFont val="Arial"/>
        <family val="2"/>
        <charset val="1"/>
      </rPr>
      <t xml:space="preserve">نصيحة مالية وتخطيطية:</t>
    </r>
    <r>
      <rPr>
        <sz val="10"/>
        <color theme="1"/>
        <rFont val="Arial"/>
        <family val="2"/>
        <charset val="1"/>
      </rPr>
      <t xml:space="preserve"> نظرًا للمساحة الكبيرة (إجمالي 18,000 متر مربع مسطح مباني)، يُنصح بفصل جداول الكميات إلى </t>
    </r>
    <r>
      <rPr>
        <b val="true"/>
        <sz val="10"/>
        <color theme="1"/>
        <rFont val="Arial"/>
        <family val="2"/>
        <charset val="1"/>
      </rPr>
      <t xml:space="preserve">حزم تعاقدية مستقلة</t>
    </r>
    <r>
      <rPr>
        <sz val="10"/>
        <color theme="1"/>
        <rFont val="Arial"/>
        <family val="2"/>
        <charset val="1"/>
      </rPr>
      <t xml:space="preserve"> (حزمة الخرسانات، حزمة التشطيبات، حزمة الإلكتروميكانيك) لضمان الحصول على أفضل أسعار وتنافسية بين المقاولين المتخصصين وتجنب نسب الربحية المضاعفة للمقاول العام.</t>
    </r>
  </si>
  <si>
    <t xml:space="preserve">إذا أردت، يمكننا التركيز على قسم معين لمساعدتك؛ أخبرني:</t>
  </si>
  <si>
    <r>
      <rPr>
        <sz val="10"/>
        <color theme="1"/>
        <rFont val="Arial"/>
        <family val="2"/>
        <charset val="1"/>
      </rPr>
      <t xml:space="preserve">هل تبحث عن تفاصيل </t>
    </r>
    <r>
      <rPr>
        <b val="true"/>
        <sz val="10"/>
        <color theme="1"/>
        <rFont val="Arial"/>
        <family val="2"/>
        <charset val="1"/>
      </rPr>
      <t xml:space="preserve">مواصفات البنود</t>
    </r>
    <r>
      <rPr>
        <sz val="10"/>
        <color theme="1"/>
        <rFont val="Arial"/>
        <family val="2"/>
        <charset val="1"/>
      </rPr>
      <t xml:space="preserve"> (Specification) لعنصر محدد مثل التكييف أو الواجهات؟</t>
    </r>
  </si>
  <si>
    <r>
      <rPr>
        <sz val="10"/>
        <color theme="1"/>
        <rFont val="Arial"/>
        <family val="2"/>
        <charset val="1"/>
      </rPr>
      <t xml:space="preserve">هل تحتاج إلى </t>
    </r>
    <r>
      <rPr>
        <b val="true"/>
        <sz val="10"/>
        <color theme="1"/>
        <rFont val="Arial"/>
        <family val="2"/>
        <charset val="1"/>
      </rPr>
      <t xml:space="preserve">نماذج حصر مبدئية</t>
    </r>
    <r>
      <rPr>
        <sz val="10"/>
        <color theme="1"/>
        <rFont val="Arial"/>
        <family val="2"/>
        <charset val="1"/>
      </rPr>
      <t xml:space="preserve"> لحساب كميات الخرسانة التقريبية لهذا المسطح؟</t>
    </r>
  </si>
  <si>
    <r>
      <rPr>
        <sz val="10"/>
        <color theme="1"/>
        <rFont val="Arial"/>
        <family val="2"/>
        <charset val="1"/>
      </rPr>
      <t xml:space="preserve">ما هو </t>
    </r>
    <r>
      <rPr>
        <b val="true"/>
        <sz val="10"/>
        <color theme="1"/>
        <rFont val="Arial"/>
        <family val="2"/>
        <charset val="1"/>
      </rPr>
      <t xml:space="preserve">النظام الإنشائي المستهدف</t>
    </r>
    <r>
      <rPr>
        <sz val="10"/>
        <color theme="1"/>
        <rFont val="Arial"/>
        <family val="2"/>
        <charset val="1"/>
      </rPr>
      <t xml:space="preserve"> للسقف (Flat Slab أم Post-Tension) لنحدد بنود الخرسانة بدقة؟</t>
    </r>
  </si>
  <si>
    <t xml:space="preserve">نماذج حصر مبدئية لحساب كميات الخرسانة التقريبية لهذا المسطح لكلا النظامين Flat Slab أم Post-Tension</t>
  </si>
  <si>
    <r>
      <rPr>
        <sz val="10"/>
        <color theme="1"/>
        <rFont val="Arial"/>
        <family val="2"/>
        <charset val="1"/>
      </rPr>
      <t xml:space="preserve">تعتمد الحسابات المبدئية للخرسانة وحديد التسليح لمبنى بمساحة إجمالية </t>
    </r>
    <r>
      <rPr>
        <b val="true"/>
        <sz val="10"/>
        <color theme="1"/>
        <rFont val="Arial"/>
        <family val="2"/>
        <charset val="1"/>
      </rPr>
      <t xml:space="preserve">18,000 متر مربع</t>
    </r>
    <r>
      <rPr>
        <sz val="10"/>
        <color theme="1"/>
        <rFont val="Arial"/>
        <family val="2"/>
        <charset val="1"/>
      </rPr>
      <t xml:space="preserve"> (4500 م² × 4 أدوار) على نسب هندسية متعارف عليها في المشاريع التجارية.</t>
    </r>
  </si>
  <si>
    <r>
      <rPr>
        <sz val="10"/>
        <color theme="1"/>
        <rFont val="Arial"/>
        <family val="2"/>
        <charset val="1"/>
      </rPr>
      <t xml:space="preserve">إليك نماذج الحصر والتقدير المقارن بين نظام السقف ذو البلاطات المسطحة (</t>
    </r>
    <r>
      <rPr>
        <b val="true"/>
        <sz val="10"/>
        <color theme="1"/>
        <rFont val="Arial"/>
        <family val="2"/>
        <charset val="1"/>
      </rPr>
      <t xml:space="preserve">Flat Slab</t>
    </r>
    <r>
      <rPr>
        <sz val="10"/>
        <color theme="1"/>
        <rFont val="Arial"/>
        <family val="2"/>
        <charset val="1"/>
      </rPr>
      <t xml:space="preserve">) ونظام البلاطات مسبقة الإجهاد (</t>
    </r>
    <r>
      <rPr>
        <b val="true"/>
        <sz val="10"/>
        <color theme="1"/>
        <rFont val="Arial"/>
        <family val="2"/>
        <charset val="1"/>
      </rPr>
      <t xml:space="preserve">Post-Tension</t>
    </r>
    <r>
      <rPr>
        <sz val="10"/>
        <color theme="1"/>
        <rFont val="Arial"/>
        <family val="2"/>
        <charset val="1"/>
      </rPr>
      <t xml:space="preserve">).</t>
    </r>
  </si>
  <si>
    <t xml:space="preserve">1️⃣ أولاً: تقدير كميات الخرسانة المسلحة (للأدوار الأربعة)</t>
  </si>
  <si>
    <r>
      <rPr>
        <sz val="10"/>
        <color theme="1"/>
        <rFont val="Arial"/>
        <family val="2"/>
        <charset val="1"/>
      </rPr>
      <t xml:space="preserve">نظام </t>
    </r>
    <r>
      <rPr>
        <b val="true"/>
        <sz val="10"/>
        <color theme="1"/>
        <rFont val="Arial"/>
        <family val="2"/>
        <charset val="1"/>
      </rPr>
      <t xml:space="preserve">Post-Tension</t>
    </r>
    <r>
      <rPr>
        <sz val="10"/>
        <color theme="1"/>
        <rFont val="Arial"/>
        <family val="2"/>
        <charset val="1"/>
      </rPr>
      <t xml:space="preserve"> يوفر في سماكة البلاطات وبالتالي يقلل من حجم الخرسانة الإجمالي للمبنى بنسبة تتراوح بين 15% إلى 20% مقارنة بنظام الـ </t>
    </r>
    <r>
      <rPr>
        <b val="true"/>
        <sz val="10"/>
        <color theme="1"/>
        <rFont val="Arial"/>
        <family val="2"/>
        <charset val="1"/>
      </rPr>
      <t xml:space="preserve">Flat Slab</t>
    </r>
    <r>
      <rPr>
        <sz val="10"/>
        <color theme="1"/>
        <rFont val="Arial"/>
        <family val="2"/>
        <charset val="1"/>
      </rPr>
      <t xml:space="preserve">.</t>
    </r>
  </si>
  <si>
    <t xml:space="preserve">العنصر الإنشائي</t>
  </si>
  <si>
    <r>
      <rPr>
        <sz val="10"/>
        <color theme="1"/>
        <rFont val="FreeSans"/>
        <family val="2"/>
      </rPr>
      <t xml:space="preserve">نظام </t>
    </r>
    <r>
      <rPr>
        <sz val="10"/>
        <color theme="1"/>
        <rFont val="Calibri"/>
        <family val="2"/>
        <charset val="1"/>
      </rPr>
      <t xml:space="preserve">Flat Slab (</t>
    </r>
    <r>
      <rPr>
        <sz val="10"/>
        <color theme="1"/>
        <rFont val="FreeSans"/>
        <family val="2"/>
      </rPr>
      <t xml:space="preserve">بلاطات مسطحة</t>
    </r>
    <r>
      <rPr>
        <sz val="10"/>
        <color theme="1"/>
        <rFont val="Calibri"/>
        <family val="2"/>
        <charset val="1"/>
      </rPr>
      <t xml:space="preserve">)</t>
    </r>
  </si>
  <si>
    <r>
      <rPr>
        <sz val="10"/>
        <color theme="1"/>
        <rFont val="FreeSans"/>
        <family val="2"/>
      </rPr>
      <t xml:space="preserve">نظام </t>
    </r>
    <r>
      <rPr>
        <sz val="10"/>
        <color theme="1"/>
        <rFont val="Calibri"/>
        <family val="2"/>
        <charset val="1"/>
      </rPr>
      <t xml:space="preserve">Post-Tension (</t>
    </r>
    <r>
      <rPr>
        <sz val="10"/>
        <color theme="1"/>
        <rFont val="FreeSans"/>
        <family val="2"/>
      </rPr>
      <t xml:space="preserve">مسبقة الإجهاد</t>
    </r>
    <r>
      <rPr>
        <sz val="10"/>
        <color theme="1"/>
        <rFont val="Calibri"/>
        <family val="2"/>
        <charset val="1"/>
      </rPr>
      <t xml:space="preserve">)</t>
    </r>
  </si>
  <si>
    <t xml:space="preserve">متوسط سماكة البلاطة</t>
  </si>
  <si>
    <r>
      <rPr>
        <sz val="10"/>
        <color theme="1"/>
        <rFont val="Calibri"/>
        <family val="2"/>
        <charset val="1"/>
      </rPr>
      <t xml:space="preserve">22 </t>
    </r>
    <r>
      <rPr>
        <sz val="10"/>
        <color theme="1"/>
        <rFont val="FreeSans"/>
        <family val="2"/>
      </rPr>
      <t xml:space="preserve">سم إلى </t>
    </r>
    <r>
      <rPr>
        <sz val="10"/>
        <color theme="1"/>
        <rFont val="Calibri"/>
        <family val="2"/>
        <charset val="1"/>
      </rPr>
      <t xml:space="preserve">24 </t>
    </r>
    <r>
      <rPr>
        <sz val="10"/>
        <color theme="1"/>
        <rFont val="FreeSans"/>
        <family val="2"/>
      </rPr>
      <t xml:space="preserve">سم</t>
    </r>
  </si>
  <si>
    <r>
      <rPr>
        <sz val="10"/>
        <color theme="1"/>
        <rFont val="Calibri"/>
        <family val="2"/>
        <charset val="1"/>
      </rPr>
      <t xml:space="preserve">18 </t>
    </r>
    <r>
      <rPr>
        <sz val="10"/>
        <color theme="1"/>
        <rFont val="FreeSans"/>
        <family val="2"/>
      </rPr>
      <t xml:space="preserve">سم إلى </t>
    </r>
    <r>
      <rPr>
        <sz val="10"/>
        <color theme="1"/>
        <rFont val="Calibri"/>
        <family val="2"/>
        <charset val="1"/>
      </rPr>
      <t xml:space="preserve">20 </t>
    </r>
    <r>
      <rPr>
        <sz val="10"/>
        <color theme="1"/>
        <rFont val="FreeSans"/>
        <family val="2"/>
      </rPr>
      <t xml:space="preserve">سم</t>
    </r>
  </si>
  <si>
    <t xml:space="preserve">كمية خرسانة الأسقف (4 أدوار)</t>
  </si>
  <si>
    <r>
      <rPr>
        <sz val="10"/>
        <color theme="1"/>
        <rFont val="Calibri"/>
        <family val="2"/>
        <charset val="1"/>
      </rPr>
      <t xml:space="preserve">~ 4,140 </t>
    </r>
    <r>
      <rPr>
        <sz val="10"/>
        <color theme="1"/>
        <rFont val="FreeSans"/>
        <family val="2"/>
      </rPr>
      <t xml:space="preserve">متر مكعب</t>
    </r>
  </si>
  <si>
    <r>
      <rPr>
        <sz val="10"/>
        <color theme="1"/>
        <rFont val="Calibri"/>
        <family val="2"/>
        <charset val="1"/>
      </rPr>
      <t xml:space="preserve">~ 3,420 </t>
    </r>
    <r>
      <rPr>
        <sz val="10"/>
        <color theme="1"/>
        <rFont val="FreeSans"/>
        <family val="2"/>
      </rPr>
      <t xml:space="preserve">متر مكعب</t>
    </r>
  </si>
  <si>
    <t xml:space="preserve">كمية خرسانة الأعمدة والحوائط</t>
  </si>
  <si>
    <r>
      <rPr>
        <sz val="10"/>
        <color theme="1"/>
        <rFont val="Calibri"/>
        <family val="2"/>
        <charset val="1"/>
      </rPr>
      <t xml:space="preserve">~ 1,440 </t>
    </r>
    <r>
      <rPr>
        <sz val="10"/>
        <color theme="1"/>
        <rFont val="FreeSans"/>
        <family val="2"/>
      </rPr>
      <t xml:space="preserve">متر مكعب</t>
    </r>
  </si>
  <si>
    <r>
      <rPr>
        <sz val="10"/>
        <color theme="1"/>
        <rFont val="Calibri"/>
        <family val="2"/>
        <charset val="1"/>
      </rPr>
      <t xml:space="preserve">~ 1,260 </t>
    </r>
    <r>
      <rPr>
        <sz val="10"/>
        <color theme="1"/>
        <rFont val="FreeSans"/>
        <family val="2"/>
      </rPr>
      <t xml:space="preserve">متر مكعب </t>
    </r>
    <r>
      <rPr>
        <i val="true"/>
        <sz val="10"/>
        <color theme="1"/>
        <rFont val="Arial"/>
        <family val="2"/>
        <charset val="1"/>
      </rPr>
      <t xml:space="preserve">(أعمدة أقل قطاعاً)</t>
    </r>
  </si>
  <si>
    <t xml:space="preserve">كمية خرسانة الأساسات (اللبشة)</t>
  </si>
  <si>
    <r>
      <rPr>
        <sz val="10"/>
        <color theme="1"/>
        <rFont val="Calibri"/>
        <family val="2"/>
        <charset val="1"/>
      </rPr>
      <t xml:space="preserve">~ 4,500 </t>
    </r>
    <r>
      <rPr>
        <sz val="10"/>
        <color theme="1"/>
        <rFont val="FreeSans"/>
        <family val="2"/>
      </rPr>
      <t xml:space="preserve">متر مكعب </t>
    </r>
    <r>
      <rPr>
        <i val="true"/>
        <sz val="10"/>
        <color theme="1"/>
        <rFont val="Arial"/>
        <family val="2"/>
        <charset val="1"/>
      </rPr>
      <t xml:space="preserve">(سماكة ~1 متر)</t>
    </r>
  </si>
  <si>
    <r>
      <rPr>
        <sz val="10"/>
        <color theme="1"/>
        <rFont val="Calibri"/>
        <family val="2"/>
        <charset val="1"/>
      </rPr>
      <t xml:space="preserve">~ 4,050 </t>
    </r>
    <r>
      <rPr>
        <sz val="10"/>
        <color theme="1"/>
        <rFont val="FreeSans"/>
        <family val="2"/>
      </rPr>
      <t xml:space="preserve">متر مكعب </t>
    </r>
    <r>
      <rPr>
        <i val="true"/>
        <sz val="10"/>
        <color theme="1"/>
        <rFont val="Arial"/>
        <family val="2"/>
        <charset val="1"/>
      </rPr>
      <t xml:space="preserve">(أحمال مبنى أقل)</t>
    </r>
  </si>
  <si>
    <t xml:space="preserve">إجمالي الخرسانة التقريبي</t>
  </si>
  <si>
    <r>
      <rPr>
        <sz val="10"/>
        <color theme="1"/>
        <rFont val="Calibri"/>
        <family val="2"/>
        <charset val="1"/>
      </rPr>
      <t xml:space="preserve">10,080 </t>
    </r>
    <r>
      <rPr>
        <sz val="10"/>
        <color theme="1"/>
        <rFont val="FreeSans"/>
        <family val="2"/>
      </rPr>
      <t xml:space="preserve">متر مكعب</t>
    </r>
  </si>
  <si>
    <r>
      <rPr>
        <sz val="10"/>
        <color theme="1"/>
        <rFont val="Calibri"/>
        <family val="2"/>
        <charset val="1"/>
      </rPr>
      <t xml:space="preserve">8,730 </t>
    </r>
    <r>
      <rPr>
        <sz val="10"/>
        <color theme="1"/>
        <rFont val="FreeSans"/>
        <family val="2"/>
      </rPr>
      <t xml:space="preserve">متر مكعب</t>
    </r>
  </si>
  <si>
    <r>
      <rPr>
        <i val="true"/>
        <sz val="10"/>
        <color theme="1"/>
        <rFont val="Arial"/>
        <family val="2"/>
        <charset val="1"/>
      </rPr>
      <t xml:space="preserve">💡 النتيجة: نظام الـ Post-Tension يوفر حوالي </t>
    </r>
    <r>
      <rPr>
        <b val="true"/>
        <i val="true"/>
        <sz val="10"/>
        <color theme="1"/>
        <rFont val="Arial"/>
        <family val="2"/>
        <charset val="1"/>
      </rPr>
      <t xml:space="preserve">1,350 متر مكعب</t>
    </r>
    <r>
      <rPr>
        <i val="true"/>
        <sz val="10"/>
        <color theme="1"/>
        <rFont val="Arial"/>
        <family val="2"/>
        <charset val="1"/>
      </rPr>
      <t xml:space="preserve"> من الخرسانة المسلحة في إجمالي المبنى.</t>
    </r>
  </si>
  <si>
    <t xml:space="preserve">2️⃣ ثانياً: تقدير كميات حديد التسليح (مؤشر الاستهلاك)</t>
  </si>
  <si>
    <r>
      <rPr>
        <sz val="10"/>
        <color theme="1"/>
        <rFont val="Arial"/>
        <family val="2"/>
        <charset val="1"/>
      </rPr>
      <t xml:space="preserve">الوفر الحقيقي لنظام </t>
    </r>
    <r>
      <rPr>
        <b val="true"/>
        <sz val="10"/>
        <color theme="1"/>
        <rFont val="Arial"/>
        <family val="2"/>
        <charset val="1"/>
      </rPr>
      <t xml:space="preserve">Post-Tension</t>
    </r>
    <r>
      <rPr>
        <sz val="10"/>
        <color theme="1"/>
        <rFont val="Arial"/>
        <family val="2"/>
        <charset val="1"/>
      </rPr>
      <t xml:space="preserve"> يظهر بوضوح في كميات حديد التسليح التقليدي، حيث يتم استبدال جزء كبير منه بكابلات الصلب (Strands).</t>
    </r>
  </si>
  <si>
    <r>
      <rPr>
        <b val="true"/>
        <sz val="10"/>
        <color theme="1"/>
        <rFont val="Arial"/>
        <family val="2"/>
        <charset val="1"/>
      </rPr>
      <t xml:space="preserve">في نظام Flat Slab:</t>
    </r>
    <r>
      <rPr>
        <sz val="10"/>
        <color theme="1"/>
        <rFont val="Arial"/>
        <family val="2"/>
        <charset val="1"/>
      </rPr>
      <t xml:space="preserve"> متوسط استهلاك الحديد هو </t>
    </r>
    <r>
      <rPr>
        <b val="true"/>
        <sz val="10"/>
        <color theme="1"/>
        <rFont val="Arial"/>
        <family val="2"/>
        <charset val="1"/>
      </rPr>
      <t xml:space="preserve">120 إلى 140 كجم</t>
    </r>
    <r>
      <rPr>
        <sz val="10"/>
        <color theme="1"/>
        <rFont val="Arial"/>
        <family val="2"/>
        <charset val="1"/>
      </rPr>
      <t xml:space="preserve"> لكل متر مكعب من الخرسانة.</t>
    </r>
  </si>
  <si>
    <r>
      <rPr>
        <b val="true"/>
        <sz val="10"/>
        <color theme="1"/>
        <rFont val="Arial"/>
        <family val="2"/>
        <charset val="1"/>
      </rPr>
      <t xml:space="preserve">في نظام Post-Tension:</t>
    </r>
    <r>
      <rPr>
        <sz val="10"/>
        <color theme="1"/>
        <rFont val="Arial"/>
        <family val="2"/>
        <charset val="1"/>
      </rPr>
      <t xml:space="preserve"> متوسط استهلاك الحديد التقليدي ينخفض إلى </t>
    </r>
    <r>
      <rPr>
        <b val="true"/>
        <sz val="10"/>
        <color theme="1"/>
        <rFont val="Arial"/>
        <family val="2"/>
        <charset val="1"/>
      </rPr>
      <t xml:space="preserve">70 إلى 85 كجم</t>
    </r>
    <r>
      <rPr>
        <sz val="10"/>
        <color theme="1"/>
        <rFont val="Arial"/>
        <family val="2"/>
        <charset val="1"/>
      </rPr>
      <t xml:space="preserve"> لكل متر مكعب، ويُضاف إليه كابلات الـ PT بمعدل </t>
    </r>
    <r>
      <rPr>
        <b val="true"/>
        <sz val="10"/>
        <color theme="1"/>
        <rFont val="Arial"/>
        <family val="2"/>
        <charset val="1"/>
      </rPr>
      <t xml:space="preserve">7.5 إلى 9 كجم</t>
    </r>
    <r>
      <rPr>
        <sz val="10"/>
        <color theme="1"/>
        <rFont val="Arial"/>
        <family val="2"/>
        <charset val="1"/>
      </rPr>
      <t xml:space="preserve"> لكل متر مسطح من السقف.</t>
    </r>
  </si>
  <si>
    <t xml:space="preserve">📊 المقارنة الرقمية لإجمالي الحديد (الأسقف فقط):</t>
  </si>
  <si>
    <r>
      <rPr>
        <b val="true"/>
        <sz val="10"/>
        <color theme="1"/>
        <rFont val="Arial"/>
        <family val="2"/>
        <charset val="1"/>
      </rPr>
      <t xml:space="preserve">إجمالي حديد الـ Flat Slab للأسقف:</t>
    </r>
    <r>
      <rPr>
        <sz val="10"/>
        <color theme="1"/>
        <rFont val="Arial"/>
        <family val="2"/>
        <charset val="1"/>
      </rPr>
      <t xml:space="preserve"> 4,140 م³ × 130 كجم = </t>
    </r>
    <r>
      <rPr>
        <b val="true"/>
        <sz val="10"/>
        <color theme="1"/>
        <rFont val="Arial"/>
        <family val="2"/>
        <charset val="1"/>
      </rPr>
      <t xml:space="preserve">538 طن حديد تسليح</t>
    </r>
    <r>
      <rPr>
        <sz val="10"/>
        <color theme="1"/>
        <rFont val="Arial"/>
        <family val="2"/>
        <charset val="1"/>
      </rPr>
      <t xml:space="preserve">.</t>
    </r>
  </si>
  <si>
    <t xml:space="preserve">إجمالي حديد الـ Post-Tension للأسقف:</t>
  </si>
  <si>
    <t xml:space="preserve">حديد عادي: 3,420 م³ × 80 كجم = 273.6 طن.</t>
  </si>
  <si>
    <t xml:space="preserve">كابلات صلب (Strands): 18,000 م² × 8.5 كجم = 153 طن.</t>
  </si>
  <si>
    <r>
      <rPr>
        <b val="true"/>
        <sz val="10"/>
        <color theme="1"/>
        <rFont val="Arial"/>
        <family val="2"/>
        <charset val="1"/>
      </rPr>
      <t xml:space="preserve">الإجمالي المدمج:</t>
    </r>
    <r>
      <rPr>
        <sz val="10"/>
        <color theme="1"/>
        <rFont val="Arial"/>
        <family val="2"/>
        <charset val="1"/>
      </rPr>
      <t xml:space="preserve"> </t>
    </r>
    <r>
      <rPr>
        <b val="true"/>
        <sz val="10"/>
        <color theme="1"/>
        <rFont val="Arial"/>
        <family val="2"/>
        <charset val="1"/>
      </rPr>
      <t xml:space="preserve">426.6 طن</t>
    </r>
    <r>
      <rPr>
        <sz val="10"/>
        <color theme="1"/>
        <rFont val="Arial"/>
        <family val="2"/>
        <charset val="1"/>
      </rPr>
      <t xml:space="preserve"> (حديد + كابلات).</t>
    </r>
  </si>
  <si>
    <t xml:space="preserve">3️⃣ ثالثاً: نموذج جدول كميات (BOQ) مبدئي للمقارنة والتعاقد</t>
  </si>
  <si>
    <t xml:space="preserve">عند إعداد مستندات المشروع، يتم صياغة بنود الخرسانة في الـ BOQ كالتالي:</t>
  </si>
  <si>
    <t xml:space="preserve">[بند 1]: توريد وصب خرسانة مسلحة جاهزة جهد (Fcu = 350 Kg/cm²) للأسقف والكمرات شاملة الشدة الخشبية، العمالة، الهزازات، والمعالجة بالمياه. (بالـ م³)</t>
  </si>
  <si>
    <t xml:space="preserve">- كمية Flat Slab المتوقعة: 4,140 م³</t>
  </si>
  <si>
    <t xml:space="preserve">- كمية Post-Tension المتوقعة: 3,420 م³</t>
  </si>
  <si>
    <t xml:space="preserve">[بند 2 في حال اختيار نظام الـ PT]: توريد وتركيب وشد واختبار كابلات مسبقة الإجهاد (Post-Tensioning Strands &amp; Anchors) طبقاً للتصميم المعتمد والمسارات المحددة. (بالـ كيلوجرام أو المتر المسطح)</t>
  </si>
  <si>
    <t xml:space="preserve">- الكمية المتوقعة: 153,000 كجم (153 طن)</t>
  </si>
  <si>
    <t xml:space="preserve">⚖️ عوامل الحسم لاختيار النظام المناسب لمشروعك:</t>
  </si>
  <si>
    <r>
      <rPr>
        <b val="true"/>
        <sz val="10"/>
        <color theme="1"/>
        <rFont val="Arial"/>
        <family val="2"/>
        <charset val="1"/>
      </rPr>
      <t xml:space="preserve">1. البحور الواسعة (Spans):</t>
    </r>
    <r>
      <rPr>
        <sz val="10"/>
        <color theme="1"/>
        <rFont val="Arial"/>
        <family val="2"/>
        <charset val="1"/>
      </rPr>
      <t xml:space="preserve"> إذا كان تصميم المحلات بالمبنى التجاري يتطلب مسافات بين الأعمدة أكبر من 8 أمتار، فإن الـ </t>
    </r>
    <r>
      <rPr>
        <b val="true"/>
        <sz val="10"/>
        <color theme="1"/>
        <rFont val="Arial"/>
        <family val="2"/>
        <charset val="1"/>
      </rPr>
      <t xml:space="preserve">Post-Tension</t>
    </r>
    <r>
      <rPr>
        <sz val="10"/>
        <color theme="1"/>
        <rFont val="Arial"/>
        <family val="2"/>
        <charset val="1"/>
      </rPr>
      <t xml:space="preserve"> هو الأفضل هندسياً واقتصادياً.</t>
    </r>
  </si>
  <si>
    <r>
      <rPr>
        <b val="true"/>
        <sz val="10"/>
        <color theme="1"/>
        <rFont val="Arial"/>
        <family val="2"/>
        <charset val="1"/>
      </rPr>
      <t xml:space="preserve">2. الارتفاع الكلي:</t>
    </r>
    <r>
      <rPr>
        <sz val="10"/>
        <color theme="1"/>
        <rFont val="Arial"/>
        <family val="2"/>
        <charset val="1"/>
      </rPr>
      <t xml:space="preserve"> تقليل سماكة البلاطات في الـ </t>
    </r>
    <r>
      <rPr>
        <b val="true"/>
        <sz val="10"/>
        <color theme="1"/>
        <rFont val="Arial"/>
        <family val="2"/>
        <charset val="1"/>
      </rPr>
      <t xml:space="preserve">Post-Tension</t>
    </r>
    <r>
      <rPr>
        <sz val="10"/>
        <color theme="1"/>
        <rFont val="Arial"/>
        <family val="2"/>
        <charset val="1"/>
      </rPr>
      <t xml:space="preserve"> بمقدار 4 سم لكل دور يوفر حوالي 16 سم من الارتفاع الكلي للمبنى، مما يقلل من تكلفة تشطيبات الواجهات الخارجية وحوائط الجراج الساندة.</t>
    </r>
  </si>
  <si>
    <r>
      <rPr>
        <b val="true"/>
        <sz val="10"/>
        <color theme="1"/>
        <rFont val="Arial"/>
        <family val="2"/>
        <charset val="1"/>
      </rPr>
      <t xml:space="preserve">3. سرعة التنفيذ:</t>
    </r>
    <r>
      <rPr>
        <sz val="10"/>
        <color theme="1"/>
        <rFont val="Arial"/>
        <family val="2"/>
        <charset val="1"/>
      </rPr>
      <t xml:space="preserve"> الـ </t>
    </r>
    <r>
      <rPr>
        <b val="true"/>
        <sz val="10"/>
        <color theme="1"/>
        <rFont val="Arial"/>
        <family val="2"/>
        <charset val="1"/>
      </rPr>
      <t xml:space="preserve">Post-Tension</t>
    </r>
    <r>
      <rPr>
        <sz val="10"/>
        <color theme="1"/>
        <rFont val="Arial"/>
        <family val="2"/>
        <charset val="1"/>
      </rPr>
      <t xml:space="preserve"> يتيح فك الشدات الخشبية للأسقف بسرعة أكبر (بمجرد شد الكابلات خلال 3-4 أيام من الصب)، مما يسرع الجدول الزمني للمشروع مقارنة بالـ Flat Slab الذي يتطلب بقاء الشدة لفترات أطول</t>
    </r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</si>
</sst>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_(* #,##0.00_);_(* \(#,##0.00\);_(* \-??_);_(@_)"/>
    <numFmt numFmtId="166" formatCode="0%"/>
    <numFmt numFmtId="167" formatCode="#,##0_);[RED]\(#,##0\)"/>
    <numFmt numFmtId="168" formatCode="General"/>
    <numFmt numFmtId="169" formatCode="0"/>
    <numFmt numFmtId="170" formatCode="_(* #,##0_);_(* \(#,##0\);_(* \-??_);_(@_)"/>
    <numFmt numFmtId="171" formatCode="#,##0"/>
    <numFmt numFmtId="172" formatCode="#,##0.00"/>
    <numFmt numFmtId="173" formatCode="\M0"/>
    <numFmt numFmtId="174" formatCode="#,##0;\(#,##0\);\-"/>
    <numFmt numFmtId="175" formatCode="0.0%"/>
    <numFmt numFmtId="176" formatCode="0.0"/>
    <numFmt numFmtId="177" formatCode="mmm\-yy"/>
    <numFmt numFmtId="178" formatCode="0.00%"/>
    <numFmt numFmtId="179" formatCode="#,##0.000_);[RED]\(#,##0.000\)"/>
    <numFmt numFmtId="180" formatCode="_(* #,##0.0_);_(* \(#,##0.0\);_(* \-??_);_(@_)"/>
    <numFmt numFmtId="181" formatCode="#,##0.00000"/>
    <numFmt numFmtId="182" formatCode="0.000%"/>
  </numFmts>
  <fonts count="8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Times New Roman"/>
      <family val="1"/>
      <charset val="1"/>
    </font>
    <font>
      <sz val="11"/>
      <color theme="1"/>
      <name val="Calibri"/>
      <family val="0"/>
      <charset val="1"/>
    </font>
    <font>
      <b val="true"/>
      <sz val="9"/>
      <color rgb="FFFF0000"/>
      <name val="Segoe UI"/>
      <family val="2"/>
      <charset val="1"/>
    </font>
    <font>
      <sz val="9"/>
      <color theme="1"/>
      <name val="Segoe UI"/>
      <family val="2"/>
      <charset val="1"/>
    </font>
    <font>
      <b val="true"/>
      <sz val="9"/>
      <color rgb="FF002060"/>
      <name val="Segoe UI"/>
      <family val="2"/>
      <charset val="1"/>
    </font>
    <font>
      <b val="true"/>
      <sz val="12"/>
      <color rgb="FFC0000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rgb="FF002060"/>
      <name val="Calibri"/>
      <family val="2"/>
      <charset val="1"/>
    </font>
    <font>
      <b val="true"/>
      <sz val="10"/>
      <color rgb="FFFF0000"/>
      <name val="Segoe U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color rgb="FF000000"/>
      <name val="Lucida Sans Unicode"/>
      <family val="2"/>
      <charset val="1"/>
    </font>
    <font>
      <sz val="10"/>
      <color theme="1"/>
      <name val="Lucida Sans Unicode"/>
      <family val="2"/>
      <charset val="1"/>
    </font>
    <font>
      <b val="true"/>
      <sz val="9"/>
      <color theme="1"/>
      <name val="Segoe UI"/>
      <family val="2"/>
      <charset val="1"/>
    </font>
    <font>
      <b val="true"/>
      <sz val="9"/>
      <color theme="0"/>
      <name val="Segoe UI"/>
      <family val="2"/>
      <charset val="1"/>
    </font>
    <font>
      <sz val="9"/>
      <color theme="9" tint="0.3999"/>
      <name val="Segoe UI"/>
      <family val="2"/>
      <charset val="1"/>
    </font>
    <font>
      <b val="true"/>
      <sz val="9"/>
      <color theme="9" tint="0.3999"/>
      <name val="Segoe UI"/>
      <family val="2"/>
      <charset val="1"/>
    </font>
    <font>
      <b val="true"/>
      <sz val="22"/>
      <color rgb="FFFF000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color theme="0"/>
      <name val="Aptos Narrow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2"/>
      <color rgb="FF00B050"/>
      <name val="Calibri"/>
      <family val="2"/>
      <charset val="1"/>
    </font>
    <font>
      <sz val="12"/>
      <color rgb="FF002060"/>
      <name val="Calibri"/>
      <family val="2"/>
      <charset val="1"/>
    </font>
    <font>
      <sz val="12"/>
      <color rgb="FF00B050"/>
      <name val="Calibri"/>
      <family val="2"/>
      <charset val="1"/>
    </font>
    <font>
      <b val="true"/>
      <sz val="12"/>
      <color rgb="FF002060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0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color rgb="FF002060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theme="1"/>
      <name val="Arial"/>
      <family val="2"/>
      <charset val="1"/>
    </font>
    <font>
      <i val="true"/>
      <sz val="9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sz val="10"/>
      <color theme="1"/>
      <name val="Calibri Light"/>
      <family val="2"/>
      <charset val="1"/>
    </font>
    <font>
      <b val="true"/>
      <sz val="10"/>
      <color theme="0"/>
      <name val="Calibri Light"/>
      <family val="2"/>
      <charset val="1"/>
    </font>
    <font>
      <b val="true"/>
      <sz val="10"/>
      <color rgb="FFFF0000"/>
      <name val="Calibri Light"/>
      <family val="2"/>
      <charset val="1"/>
    </font>
    <font>
      <b val="true"/>
      <sz val="10"/>
      <color rgb="FF002060"/>
      <name val="Calibri Light"/>
      <family val="2"/>
      <charset val="1"/>
    </font>
    <font>
      <sz val="10"/>
      <name val="Calibri Light"/>
      <family val="2"/>
      <charset val="1"/>
    </font>
    <font>
      <b val="true"/>
      <sz val="10"/>
      <color theme="1"/>
      <name val="Calibri Light"/>
      <family val="2"/>
      <charset val="1"/>
    </font>
    <font>
      <b val="true"/>
      <sz val="16"/>
      <color rgb="FF1F3864"/>
      <name val="Calibri"/>
      <family val="2"/>
      <charset val="1"/>
    </font>
    <font>
      <i val="true"/>
      <sz val="10"/>
      <color rgb="FF595959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2"/>
      <color theme="1"/>
      <name val="Arial"/>
      <family val="2"/>
      <charset val="1"/>
    </font>
    <font>
      <b val="true"/>
      <sz val="7"/>
      <color theme="1"/>
      <name val="Arial"/>
      <family val="2"/>
      <charset val="1"/>
    </font>
    <font>
      <sz val="7"/>
      <color theme="1"/>
      <name val="Arial"/>
      <family val="2"/>
      <charset val="1"/>
    </font>
    <font>
      <i val="true"/>
      <sz val="8"/>
      <color theme="1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8"/>
      <color theme="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8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theme="0"/>
      <name val="FreeSans"/>
      <family val="2"/>
    </font>
    <font>
      <b val="true"/>
      <sz val="11"/>
      <color theme="0"/>
      <name val="FreeSans"/>
      <family val="2"/>
    </font>
    <font>
      <sz val="11"/>
      <color theme="1"/>
      <name val="FreeSans"/>
      <family val="2"/>
    </font>
    <font>
      <b val="true"/>
      <sz val="11"/>
      <color rgb="FFFF0000"/>
      <name val="FreeSans"/>
      <family val="2"/>
    </font>
    <font>
      <b val="true"/>
      <i val="true"/>
      <u val="single"/>
      <sz val="11"/>
      <color theme="1"/>
      <name val="Calibri"/>
      <family val="2"/>
      <charset val="1"/>
    </font>
    <font>
      <i val="true"/>
      <sz val="7"/>
      <color theme="1"/>
      <name val="Arial"/>
      <family val="2"/>
      <charset val="1"/>
    </font>
    <font>
      <b val="true"/>
      <sz val="18"/>
      <color rgb="FFFF0000"/>
      <name val="Calibri"/>
      <family val="2"/>
      <charset val="1"/>
    </font>
    <font>
      <sz val="22"/>
      <color theme="0"/>
      <name val="Calibri"/>
      <family val="2"/>
      <charset val="1"/>
    </font>
    <font>
      <sz val="22"/>
      <color theme="0"/>
      <name val="FreeSans"/>
      <family val="2"/>
    </font>
    <font>
      <b val="true"/>
      <sz val="12"/>
      <color theme="0"/>
      <name val="FreeSans"/>
      <family val="2"/>
    </font>
    <font>
      <b val="true"/>
      <sz val="12"/>
      <color rgb="FFFF0000"/>
      <name val="FreeSans"/>
      <family val="2"/>
    </font>
    <font>
      <sz val="18"/>
      <color theme="0"/>
      <name val="Calibri"/>
      <family val="2"/>
      <charset val="1"/>
    </font>
    <font>
      <sz val="18"/>
      <color theme="0"/>
      <name val="FreeSans"/>
      <family val="2"/>
    </font>
    <font>
      <b val="true"/>
      <i val="true"/>
      <u val="single"/>
      <sz val="16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FreeSans"/>
      <family val="2"/>
    </font>
    <font>
      <i val="true"/>
      <sz val="10"/>
      <color theme="1"/>
      <name val="Arial"/>
      <family val="2"/>
      <charset val="1"/>
    </font>
    <font>
      <b val="true"/>
      <i val="true"/>
      <sz val="10"/>
      <color theme="1"/>
      <name val="Arial"/>
      <family val="2"/>
      <charset val="1"/>
    </font>
    <font>
      <sz val="10"/>
      <color theme="1"/>
      <name val="Courier New"/>
      <family val="3"/>
      <charset val="1"/>
    </font>
  </fonts>
  <fills count="19">
    <fill>
      <patternFill patternType="none"/>
    </fill>
    <fill>
      <patternFill patternType="gray125"/>
    </fill>
    <fill>
      <patternFill patternType="solid">
        <fgColor theme="4" tint="0.7999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1F3864"/>
      </patternFill>
    </fill>
    <fill>
      <patternFill patternType="solid">
        <fgColor theme="0" tint="-0.25"/>
        <bgColor rgb="FFBEBEBE"/>
      </patternFill>
    </fill>
    <fill>
      <patternFill patternType="solid">
        <fgColor rgb="FFD9D9D9"/>
        <bgColor rgb="FFDEEBF7"/>
      </patternFill>
    </fill>
    <fill>
      <patternFill patternType="solid">
        <fgColor theme="9" tint="0.3999"/>
        <bgColor rgb="FFC5E0B4"/>
      </patternFill>
    </fill>
    <fill>
      <patternFill patternType="solid">
        <fgColor rgb="FFFF0000"/>
        <bgColor rgb="FFC00000"/>
      </patternFill>
    </fill>
    <fill>
      <patternFill patternType="solid">
        <fgColor rgb="FF00B0F0"/>
        <bgColor rgb="FF33CCCC"/>
      </patternFill>
    </fill>
    <fill>
      <patternFill patternType="solid">
        <fgColor theme="1" tint="0.3499"/>
        <bgColor rgb="FF2F5597"/>
      </patternFill>
    </fill>
    <fill>
      <patternFill patternType="solid">
        <fgColor rgb="FF1F3864"/>
        <bgColor rgb="FF002060"/>
      </patternFill>
    </fill>
    <fill>
      <patternFill patternType="solid">
        <fgColor rgb="FFF2F2F2"/>
        <bgColor rgb="FFDEEBF7"/>
      </patternFill>
    </fill>
    <fill>
      <patternFill patternType="solid">
        <fgColor rgb="FFFCE5B4"/>
        <bgColor rgb="FFFBE5D6"/>
      </patternFill>
    </fill>
    <fill>
      <patternFill patternType="solid">
        <fgColor theme="9" tint="0.5999"/>
        <bgColor rgb="FFD9D9D9"/>
      </patternFill>
    </fill>
    <fill>
      <patternFill patternType="solid">
        <fgColor theme="5" tint="0.7999"/>
        <bgColor rgb="FFFCE5B4"/>
      </patternFill>
    </fill>
    <fill>
      <patternFill patternType="solid">
        <fgColor rgb="FFFFC000"/>
        <bgColor rgb="FFFF9900"/>
      </patternFill>
    </fill>
    <fill>
      <patternFill patternType="solid">
        <fgColor theme="8" tint="-0.25"/>
        <bgColor rgb="FF1F3864"/>
      </patternFill>
    </fill>
    <fill>
      <patternFill patternType="solid">
        <fgColor theme="0"/>
        <bgColor rgb="FFF2F2F2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2" borderId="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2" borderId="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2" borderId="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4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5" fillId="4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5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5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5" fillId="4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1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35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3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9" fillId="4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35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5" fillId="6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7" fillId="4" borderId="1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9" fillId="4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5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11" borderId="11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0" fillId="11" borderId="11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1" fillId="0" borderId="11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11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1" fillId="0" borderId="11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1" fillId="12" borderId="11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12" borderId="11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1" fillId="12" borderId="11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2" fillId="13" borderId="11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3" fillId="4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3" fillId="4" borderId="0" xfId="2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14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5" fillId="14" borderId="11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5" fillId="14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4" fillId="14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0" xfId="2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3" fillId="4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4" fillId="15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5" fillId="15" borderId="11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5" fillId="15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15" borderId="0" xfId="2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2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5" fillId="2" borderId="11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5" fillId="2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4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6" fillId="0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0" fillId="11" borderId="11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41" fillId="6" borderId="11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1" fillId="13" borderId="11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1" fillId="6" borderId="11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1" fillId="13" borderId="11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2" fillId="13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2" fillId="13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4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8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4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4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1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4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2" fillId="4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53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2" borderId="0" xfId="25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8" fontId="54" fillId="2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3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5" fillId="0" borderId="0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25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8" fontId="51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4" borderId="0" xfId="25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8" fontId="52" fillId="4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11" borderId="11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9" fillId="11" borderId="11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1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1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11" xfId="2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2" borderId="1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12" borderId="1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12" borderId="11" xfId="2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5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5" fillId="13" borderId="1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11" borderId="1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0" fillId="6" borderId="1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0" fillId="13" borderId="1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0" fillId="13" borderId="1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5" fillId="13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5" fillId="13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9" fontId="0" fillId="0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4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6" fillId="0" borderId="0" xfId="2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66" fillId="0" borderId="0" xfId="24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9" fontId="66" fillId="0" borderId="0" xfId="2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9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7" fillId="4" borderId="9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4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68" fillId="4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8" fillId="4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7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7" borderId="9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3" fillId="17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7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7" borderId="9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17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17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17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3" fillId="17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6" fillId="0" borderId="9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6" fillId="0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66" fillId="0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6" fillId="0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66" fillId="0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6" fillId="0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0" fillId="0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4" fillId="0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9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2" fillId="2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2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2" fillId="2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6" fillId="0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8" fillId="4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3" fillId="4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3" fillId="4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9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4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9" fillId="4" borderId="7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17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0" fillId="17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0" fillId="17" borderId="1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9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0" borderId="9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9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2" borderId="9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2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6" fillId="2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66" fillId="2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2" borderId="9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0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9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0" fillId="0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44" fillId="0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0" fillId="17" borderId="1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0" fillId="17" borderId="14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9" fillId="4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4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8" fillId="4" borderId="7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3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6" fillId="0" borderId="15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18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6" fillId="18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18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0" borderId="0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72" fillId="18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0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9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8" fillId="4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4" borderId="16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1" fillId="0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6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2" fillId="0" borderId="0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1" fillId="0" borderId="0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5" fillId="0" borderId="0" xfId="2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6" fillId="4" borderId="7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4" borderId="7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1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17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9" fillId="17" borderId="1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9" fillId="17" borderId="1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9" fillId="17" borderId="1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8" fillId="17" borderId="1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5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8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1" fillId="0" borderId="18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1" fillId="0" borderId="1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1" fillId="0" borderId="1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15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16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7" borderId="16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1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9" fillId="17" borderId="1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2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9" fillId="17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9" fillId="17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8" fillId="17" borderId="16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18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6" fillId="0" borderId="18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6" fillId="0" borderId="1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6" fillId="0" borderId="1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0" borderId="15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1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2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2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9" fillId="17" borderId="2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9" fillId="17" borderId="2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8" fillId="17" borderId="1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4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7" fillId="4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67" fillId="4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1" fillId="4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17" borderId="17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8" fillId="17" borderId="1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9" fillId="17" borderId="2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8" fillId="17" borderId="1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6" fillId="2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9" fillId="17" borderId="2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14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9" fillId="17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25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9" fillId="17" borderId="2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9" fillId="17" borderId="2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8" fillId="17" borderId="14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0" borderId="0" xfId="24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0" fontId="82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3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4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8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1" fillId="18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1" fillId="18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9" fillId="18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9" fillId="18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7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9" fillId="17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17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0" fillId="4" borderId="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0" fillId="4" borderId="16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4" borderId="1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4" borderId="2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4" borderId="16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Comma 4" xfId="22"/>
    <cellStyle name="Normal 2" xfId="23"/>
    <cellStyle name="Normal 3" xfId="24"/>
    <cellStyle name="Normal 4" xfId="25"/>
    <cellStyle name="Normal 47" xfId="26"/>
    <cellStyle name="Normal 5" xfId="27"/>
    <cellStyle name="Percent 2" xfId="28"/>
    <cellStyle name="Percent 3" xfId="29"/>
  </cellStyles>
  <dxfs count="9">
    <dxf>
      <fill>
        <patternFill patternType="solid">
          <fgColor rgb="FF00206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CE5B4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BE5D6"/>
      <rgbColor rgb="FFBEBEBE"/>
      <rgbColor rgb="FFFF99CC"/>
      <rgbColor rgb="FFCC99FF"/>
      <rgbColor rgb="FFFCE5B4"/>
      <rgbColor rgb="FF3366FF"/>
      <rgbColor rgb="FF33CCCC"/>
      <rgbColor rgb="FF99CC00"/>
      <rgbColor rgb="FFFFC000"/>
      <rgbColor rgb="FFFF9900"/>
      <rgbColor rgb="FFFF6600"/>
      <rgbColor rgb="FF595959"/>
      <rgbColor rgb="FFA9D18E"/>
      <rgbColor rgb="FF002060"/>
      <rgbColor rgb="FF00B050"/>
      <rgbColor rgb="FF003300"/>
      <rgbColor rgb="FF333300"/>
      <rgbColor rgb="FF993300"/>
      <rgbColor rgb="FF993366"/>
      <rgbColor rgb="FF2F5597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externalLink" Target="externalLinks/externalLink1.xml"/><Relationship Id="rId28" Type="http://schemas.openxmlformats.org/officeDocument/2006/relationships/externalLink" Target="externalLinks/externalLink2.xml"/><Relationship Id="rId29" Type="http://schemas.openxmlformats.org/officeDocument/2006/relationships/externalLink" Target="externalLinks/externalLink3.xml"/><Relationship Id="rId3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6.xml"/><Relationship Id="rId33" Type="http://schemas.openxmlformats.org/officeDocument/2006/relationships/externalLink" Target="externalLinks/externalLink7.xml"/><Relationship Id="rId34" Type="http://schemas.openxmlformats.org/officeDocument/2006/relationships/externalLink" Target="externalLinks/externalLink8.xml"/><Relationship Id="rId35" Type="http://schemas.openxmlformats.org/officeDocument/2006/relationships/externalLink" Target="externalLinks/externalLink9.xml"/><Relationship Id="rId3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310680</xdr:colOff>
      <xdr:row>0</xdr:row>
      <xdr:rowOff>22320</xdr:rowOff>
    </xdr:from>
    <xdr:to>
      <xdr:col>12</xdr:col>
      <xdr:colOff>552240</xdr:colOff>
      <xdr:row>23</xdr:row>
      <xdr:rowOff>18720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8431560" y="22320"/>
          <a:ext cx="3910680" cy="420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244440</xdr:colOff>
      <xdr:row>0</xdr:row>
      <xdr:rowOff>0</xdr:rowOff>
    </xdr:from>
    <xdr:to>
      <xdr:col>12</xdr:col>
      <xdr:colOff>306000</xdr:colOff>
      <xdr:row>23</xdr:row>
      <xdr:rowOff>86400</xdr:rowOff>
    </xdr:to>
    <xdr:pic>
      <xdr:nvPicPr>
        <xdr:cNvPr id="1" name="Picture 2" descr=""/>
        <xdr:cNvPicPr/>
      </xdr:nvPicPr>
      <xdr:blipFill>
        <a:blip r:embed="rId1"/>
        <a:stretch/>
      </xdr:blipFill>
      <xdr:spPr>
        <a:xfrm>
          <a:off x="8129160" y="0"/>
          <a:ext cx="3730680" cy="429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ECOTECBACKUP/Public/DMA%20Documents/26%20-%20Sawary%20II/Sawari-2%20EE%20Calc%20R0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DCSRV01/Projects/Documents/DOCS/Dummy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../A:/Bk1Insul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file://Faheemmachine/c/LUBEOIL/Foster%20Wheeler/Bk2Paint.xls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file://DCSRV01/Projects/SE6380/TOP1/MISS_&#9426;&#247;/ORIGINAL/&#9426;&#247;_01.XLS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file://DCSRV01/Projects/MMOHSEN%20FILES/MY%20DOSUMENTS/Contract/Cairo/CFC/cash%20flow/BILL-20-11-03.XLS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file://DCSRV01/Projects/MMOHSEN%20FILES/MY%20DOSUMENTS/Contract/Cairo/CFC/cash%20flow/BILL-20-3-11am.XLS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file://DCSRV01/Projects/EVERYONE/Tezuka/INSUBQ.XLS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../../../../../../C:/ALJALAL/Projects/ALAHLY-SABBOUR/OLD/ALAHLY-SABBOUR%20GREEN%20SQUARE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-1"/>
      <sheetName val="07-2"/>
      <sheetName val="08"/>
      <sheetName val="09"/>
      <sheetName val="10"/>
      <sheetName val="12"/>
      <sheetName val="20"/>
      <sheetName val="20 (2)"/>
      <sheetName val="22"/>
      <sheetName val="22 (2)"/>
      <sheetName val="Form"/>
      <sheetName val="Bill #1 Sum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Main Sum"/>
      <sheetName val="Suppliers List"/>
      <sheetName val="Clarifications"/>
      <sheetName val="20_(2)"/>
      <sheetName val="22_(2)"/>
      <sheetName val="Bill_#1_Sum"/>
      <sheetName val="1_2"/>
      <sheetName val="1_3"/>
      <sheetName val="1_4"/>
      <sheetName val="1_5"/>
      <sheetName val="1_6"/>
      <sheetName val="1_7"/>
      <sheetName val="1_8"/>
      <sheetName val="1_9"/>
      <sheetName val="1_10"/>
      <sheetName val="Main_Sum"/>
      <sheetName val="Suppliers_List"/>
      <sheetName val="External"/>
      <sheetName val="Recap Struct"/>
      <sheetName val=" Structural"/>
      <sheetName val="Architectural"/>
      <sheetName val="FitOutConfCentre"/>
      <sheetName val="Lift"/>
      <sheetName val="Recap Travel.Crane"/>
      <sheetName val="BOQ"/>
      <sheetName val="Summary Sheet"/>
      <sheetName val="Analysis"/>
      <sheetName val="Service Tunnels"/>
      <sheetName val="Alt_Surface_Asuumption"/>
      <sheetName val="البدروم "/>
      <sheetName val="Door Hardware"/>
      <sheetName val="Over head"/>
      <sheetName val="المبنى الادارى "/>
      <sheetName val="Travel.Cranes"/>
      <sheetName val="Recap Architect"/>
      <sheetName val="Recap External"/>
      <sheetName val="Package 1"/>
      <sheetName val="Recap Lift"/>
      <sheetName val="Sheet1"/>
      <sheetName val="fitting rate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cement"/>
      <sheetName val="bill"/>
      <sheetName val=" Estimate  "/>
      <sheetName val="Z- GENERAL PRICE SUMMARY"/>
      <sheetName val="Sn3pt3Appx2UR-LNGtrain"/>
      <sheetName val="D-3"/>
      <sheetName val="Dummy"/>
      <sheetName val="#REF"/>
      <sheetName val="A CONDI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"/>
      <sheetName val="BP"/>
      <sheetName val="공사수행방안"/>
      <sheetName val="Comp. div. 8"/>
      <sheetName val="OH &amp; Discounts"/>
      <sheetName val="Activity(new)"/>
      <sheetName val="Total(new)"/>
      <sheetName val="#REF"/>
      <sheetName val="BOQ"/>
      <sheetName val="mechanical"/>
      <sheetName val="Sn3pt3Appx2UR-LNGtrain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Ra  stair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Net rent analysis"/>
      <sheetName val="Rents committed"/>
      <sheetName val="LCC profit share calculation"/>
      <sheetName val="Loan A interest guarantee"/>
      <sheetName val="Account Codes"/>
      <sheetName val="Admin"/>
      <sheetName val="Opening Cash Position"/>
      <sheetName val="A"/>
      <sheetName val="Villa Type J"/>
      <sheetName val="Amortization Table"/>
      <sheetName val="أسعار الخامات"/>
      <sheetName val="أسعار المصنعيات"/>
      <sheetName val="أسعار المعدات"/>
      <sheetName val="خرسانات"/>
      <sheetName val="أسعار التكلفة"/>
      <sheetName val="2.2 STAFF Scedule"/>
      <sheetName val="V.O. Details"/>
      <sheetName val="1 (PHD) -- NO. 1 (OC)"/>
      <sheetName val="3 (PHD) -- NO. 3 (OC)"/>
      <sheetName val="7 (PHD) -- NO. 10 (OC)"/>
      <sheetName val="8 (PHD) -- NO. 8 (OC)"/>
      <sheetName val="8 (PHD) -- NO. 8.2 (OC)"/>
      <sheetName val="12 (PHD) -- NO. 22 (OC)"/>
      <sheetName val="13 (PHD) -- NO.32 (OC)"/>
      <sheetName val="14 &amp; 42 (PHD) -- 9 &amp; 9.3 (OC)"/>
      <sheetName val="15 (PHD) -- SD (OC)"/>
      <sheetName val="16 (PHD) -- NO. 20 (OC)"/>
      <sheetName val="17 (PHD) -- NO.  40 (OC)"/>
      <sheetName val="18 (PHD) -- NO. 31 (OC)"/>
      <sheetName val="20 (PHD) -- NO. 27 (OC)"/>
      <sheetName val="22 (PHD) -- NO. 33 (OC)"/>
      <sheetName val="23 (PHD) -- NO. 42 (OC)"/>
      <sheetName val="24 (PHD) -- NO. 9.1 (OC)"/>
      <sheetName val="25 &amp; 33 (PHD) -- 34 &amp; 34.1 (OC)"/>
      <sheetName val="26 (PHD) -- NO. 47 (OC)"/>
      <sheetName val="27 (PHD) -- NO. 55 (OC)"/>
      <sheetName val="28 (PHD) -- NO.  54 (OC)"/>
      <sheetName val="29 (PHD) -- NO. 48 (OC)"/>
      <sheetName val="30 (PHD) -- NO. 39 (OC)"/>
      <sheetName val="32 (PHD) -- NO. 51 (OC)"/>
      <sheetName val="34 (PHD) -- NO. 44 (OC)"/>
      <sheetName val="35 (PHD) -- NO. 45 (OC)"/>
      <sheetName val="36 (PHD) -- NO. 65 (OC)"/>
      <sheetName val="37 (PHD) -- NO. 66 (OC)"/>
      <sheetName val="38 (PHD) -- NO. 69 (OC)"/>
      <sheetName val="39 (PHD) -- NO. 70 (OC)"/>
      <sheetName val="40 (PHD) -- NO. 58 (OC)"/>
      <sheetName val="41 (PHD) -- NO. 52 (OC)"/>
      <sheetName val="43 (PHD) -- NO. 79 (OC)"/>
      <sheetName val="44 (PHD) -- NO. 60 (OC)"/>
      <sheetName val="45 (PHD) -- NO. 94 (OC)"/>
      <sheetName val="46 (PHD) -- NO. 87 (OC)"/>
      <sheetName val="47 (PHD) -- NO. 71 (OC)"/>
      <sheetName val="48 (PHD) -- NO. 80 (OC)"/>
      <sheetName val="49 (PHD) -- NO. 85 (OC)"/>
      <sheetName val="50 (PHD) -- NO. 91 (OC)"/>
      <sheetName val="51 (PHD) -- NO. 74 (OC)"/>
      <sheetName val="52 (PHD) -- NO. 81 (OC)"/>
      <sheetName val="53 (PHD) -- NO. 82 (OC)"/>
      <sheetName val="54 (PHD) -- NO. 76 (OC)"/>
      <sheetName val="55 (PHD) -- NO. 90 (OC)"/>
      <sheetName val="56 (PHD) -- NO. 95"/>
      <sheetName val="57 (PHD) -- NO. 86 (OC)"/>
      <sheetName val="58 (PHD) -- NO. 102 (OC)"/>
      <sheetName val="59 (PHD) -- NO. 98 (OC)"/>
      <sheetName val="60 (PHD) -- NO. 107 (OC)"/>
      <sheetName val="61 (PHD) -- NO. 97 (OC)"/>
      <sheetName val="62 (PHD) -- NO. 108 (OC)"/>
      <sheetName val="63 (PHD) -- NO. 109 (OC)"/>
      <sheetName val="64 (PHD) -- NO. 112 (OC)"/>
      <sheetName val="65 (PHD) -- NO. 103 (OC)"/>
      <sheetName val="66 (PHD) -- NO. 110 (OC)"/>
      <sheetName val="67 (PHD) -- NO. 106 (OC)"/>
      <sheetName val="68 (PHD) -- Variation NO. 115"/>
      <sheetName val="70 (PHD)-- Variation NO. 99(OC)"/>
      <sheetName val="71 (PHD) -- Variation NO. 120"/>
      <sheetName val="72 (PHD)-- Variation NO. 129"/>
      <sheetName val="73 (PHD) -- Variation NO. 118"/>
      <sheetName val="74 (PHD) -- Variation NO. 113"/>
      <sheetName val="75 (PHD)-- Variation NO. 130"/>
      <sheetName val="76 (PHD) -- Variation NO. 135"/>
      <sheetName val="77 (PHD)-- Variation NO. 134"/>
      <sheetName val="78 (PHD) -- Variation NO. 133"/>
      <sheetName val="79 (PHD) -- Variation NO. 121"/>
      <sheetName val="80 (PHD) -- Variation NO. 128"/>
      <sheetName val="81 (PHD) -- Variation 139"/>
      <sheetName val="82 (PHD) -- Variation NO. 132"/>
      <sheetName val="83 (PHD)-- Variation NO. 122"/>
      <sheetName val="84 (PHD) -- Variation NO. 127"/>
      <sheetName val="85 (PHD) -- Variation NO. 137"/>
      <sheetName val="86 (PHD) -- Variation NO. 141"/>
      <sheetName val="87 (PHD) -- Variation NO. 89"/>
      <sheetName val="88 (PHD) -- Variation NO. 151"/>
      <sheetName val="89 (PHD) -- Variation NO. 142"/>
      <sheetName val="90 (PHD) -- Variation NO. 116"/>
      <sheetName val="91 (PHD) -- Variation NO. 111 "/>
      <sheetName val="92 (PHD) -- Variation NO. 117"/>
      <sheetName val="93 (PHD) -- Variation NO. 147"/>
      <sheetName val="94(PHD)-- Variation NO. 154"/>
      <sheetName val="95 (PHD) -- Variation NO. 92"/>
      <sheetName val="96 (PHD) -- Variation NO. 126"/>
      <sheetName val="97 (PHD) -- Variation NO. 157"/>
      <sheetName val="99 (PHD) -- Variation NO. 148"/>
      <sheetName val="100 (PHD) -- Variation NO. 198"/>
      <sheetName val="101(PHD)--Variation NO.138, 149"/>
      <sheetName val="102 (PHD) -- Variation NO. 155"/>
      <sheetName val="103 (PHD) -- Variation NO. 143"/>
      <sheetName val="104 (PHD) -- Variation NO. 152"/>
      <sheetName val="105 (PHD)--Variation NO. 158(1)"/>
      <sheetName val=" 106(PHD)--Variation NO.161(OC)"/>
      <sheetName val="107(PHD)--Variation NO. 136(OC)"/>
      <sheetName val="108 (PHD) -- instead (25&amp;39)"/>
      <sheetName val="109(PHD)--Variation NO.180 (OC)"/>
      <sheetName val="110 (PHD)--Variation NO.190(2)"/>
      <sheetName val="111 (PHD)--VO. No. 159 &amp; 176"/>
      <sheetName val="112 (PHD)--VO. NO. 174 &amp; 185"/>
      <sheetName val="113 (PHD) -- VO NO. 206 (1)(OC)"/>
      <sheetName val="114 (PHD) -- Vo NO. 166 (OC)"/>
      <sheetName val="115 (PHD)-- VOs 173&amp;187&amp;189(OC)"/>
      <sheetName val="116 (PHD) -- Vos 164 &amp; 195 (OC)"/>
      <sheetName val="117 (PHD) -- Vos 208 (OC)"/>
      <sheetName val="118 (PHD) -- Vos 124 (OC)"/>
      <sheetName val="119 (PHD) -- Vos 194 &amp; 199 (OC)"/>
      <sheetName val="120 (PHD--Vos 132,181,222(OC)"/>
      <sheetName val="121 PHD--Vos 15 OC VOs"/>
      <sheetName val="122 (PHD) -- Vo 216 (OC)"/>
      <sheetName val="123 (PHD) -- Vo 248 (1) (OC)"/>
      <sheetName val="124 PHD--Vos 7 OC VOs"/>
      <sheetName val="125 PHD--Vos 4 OC VOs"/>
      <sheetName val="126 (PHD) -- VO # 167 (OC)"/>
      <sheetName val="127 (PHD) -- VO #271 Rev.1 (OC)"/>
      <sheetName val="128 (PHD)--VO# 268, 270(1) (OC)"/>
      <sheetName val="129 PHD--Vos 9 OC VOs"/>
      <sheetName val="130 PHD--Vos230,249,252,263,288"/>
      <sheetName val="131 PHD--Vos 14 OC VOs"/>
      <sheetName val="132 PHD--Vo 285 (3)"/>
      <sheetName val="133 PHD--Vos 11 OC VOs"/>
      <sheetName val="134 PHD--Vos 8 OC VOs"/>
      <sheetName val="135 PHD--Vos 7 OC VOs"/>
      <sheetName val="136 PHD--Vos 6 OC VOs"/>
      <sheetName val="137 PHD--Vos 7 OC VOs"/>
      <sheetName val="138 PHD--Vos 12 OC VOs"/>
      <sheetName val="139 PHD--Vos 14 OC VOs"/>
      <sheetName val="140 PHD -- VO# 364 Rev. 03 (OC)"/>
      <sheetName val="141 PHD--VO # 389 Rev. 01 (OC)"/>
      <sheetName val="142 PHD-- Vos 12 OC VOs"/>
      <sheetName val="143 PHD-- Vos 5 OC"/>
      <sheetName val=" -- VOs. From 114 to 200 (OC)"/>
      <sheetName val=" -- VOs. From 201 to 300 (OC)"/>
      <sheetName val=" -- VOs. From 301 to 400 (OC)"/>
      <sheetName val=" -- VOs. From 401 to 500 (OC)"/>
      <sheetName val="Areas"/>
      <sheetName val="Ratios"/>
      <sheetName val="P&amp;L"/>
      <sheetName val="Codes"/>
      <sheetName val="C3"/>
      <sheetName val="合成単価作成表-bldg"/>
      <sheetName val="BQ"/>
      <sheetName val="Z- GENERAL PRICE SUMMARY"/>
      <sheetName val="WITHOUT C&amp;I PROFIT (3)"/>
      <sheetName val="总概算"/>
      <sheetName val="TRANSDUCERS"/>
      <sheetName val="Basis"/>
      <sheetName val="Rate analysis"/>
      <sheetName val="TBAL9697 -group wise  sdpl"/>
      <sheetName val="CERTIFICATE"/>
      <sheetName val="Rate_analysis1"/>
      <sheetName val="Rate_analysis"/>
      <sheetName val="Substructure"/>
      <sheetName val="Additional Items"/>
      <sheetName val="Earthworks"/>
      <sheetName val="Envelope"/>
      <sheetName val="External Site Improvement"/>
      <sheetName val="Finishes"/>
      <sheetName val="Infrastructure"/>
      <sheetName val="M+E 1st Fix"/>
      <sheetName val="M+E 2nd Fix"/>
      <sheetName val="Provisional Sums"/>
      <sheetName val="Superstructure"/>
      <sheetName val="airport_codes_20070710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N"/>
      <sheetName val="BP"/>
      <sheetName val="Basis"/>
      <sheetName val="Lift"/>
      <sheetName val=" Structural"/>
      <sheetName val="Architectural"/>
      <sheetName val="Recap Travel.Crane"/>
      <sheetName val="#REF"/>
      <sheetName val="fitoutconfcentre"/>
      <sheetName val="Rate Cambo"/>
      <sheetName val="Total  Amount"/>
      <sheetName val="Ra  stair"/>
      <sheetName val="Apartment 100"/>
      <sheetName val="V.O. Details"/>
      <sheetName val="1 (PHD) -- NO. 1 (OC)"/>
      <sheetName val="3 (PHD) -- NO. 3 (OC)"/>
      <sheetName val="7 (PHD) -- NO. 10 (OC)"/>
      <sheetName val="8 (PHD) -- NO. 8 (OC)"/>
      <sheetName val="8 (PHD) -- NO. 8.2 (OC)"/>
      <sheetName val="12 (PHD) -- NO. 22 (OC)"/>
      <sheetName val="13 (PHD) -- NO.32 (OC)"/>
      <sheetName val="14 &amp; 42 (PHD) -- 9 &amp; 9.3 (OC)"/>
      <sheetName val="15 (PHD) -- SD (OC)"/>
      <sheetName val="16 (PHD) -- NO. 20 (OC)"/>
      <sheetName val="17 (PHD) -- NO.  40 (OC)"/>
      <sheetName val="18 (PHD) -- NO. 31 (OC)"/>
      <sheetName val="20 (PHD) -- NO. 27 (OC)"/>
      <sheetName val="22 (PHD) -- NO. 33 (OC)"/>
      <sheetName val="23 (PHD) -- NO. 42 (OC)"/>
      <sheetName val="24 (PHD) -- NO. 9.1 (OC)"/>
      <sheetName val="25 &amp; 33 (PHD) -- 34 &amp; 34.1 (OC)"/>
      <sheetName val="26 (PHD) -- NO. 47 (OC)"/>
      <sheetName val="27 (PHD) -- NO. 55 (OC)"/>
      <sheetName val="28 (PHD) -- NO.  54 (OC)"/>
      <sheetName val="29 (PHD) -- NO. 48 (OC)"/>
      <sheetName val="30 (PHD) -- NO. 39 (OC)"/>
      <sheetName val="32 (PHD) -- NO. 51 (OC)"/>
      <sheetName val="34 (PHD) -- NO. 44 (OC)"/>
      <sheetName val="35 (PHD) -- NO. 45 (OC)"/>
      <sheetName val="36 (PHD) -- NO. 65 (OC)"/>
      <sheetName val="37 (PHD) -- NO. 66 (OC)"/>
      <sheetName val="38 (PHD) -- NO. 69 (OC)"/>
      <sheetName val="39 (PHD) -- NO. 70 (OC)"/>
      <sheetName val="40 (PHD) -- NO. 58 (OC)"/>
      <sheetName val="41 (PHD) -- NO. 52 (OC)"/>
      <sheetName val="43 (PHD) -- NO. 79 (OC)"/>
      <sheetName val="44 (PHD) -- NO. 60 (OC)"/>
      <sheetName val="45 (PHD) -- NO. 94 (OC)"/>
      <sheetName val="46 (PHD) -- NO. 87 (OC)"/>
      <sheetName val="47 (PHD) -- NO. 71 (OC)"/>
      <sheetName val="48 (PHD) -- NO. 80 (OC)"/>
      <sheetName val="49 (PHD) -- NO. 85 (OC)"/>
      <sheetName val="50 (PHD) -- NO. 91 (OC)"/>
      <sheetName val="51 (PHD) -- NO. 74 (OC)"/>
      <sheetName val="52 (PHD) -- NO. 81 (OC)"/>
      <sheetName val="53 (PHD) -- NO. 82 (OC)"/>
      <sheetName val="54 (PHD) -- NO. 76 (OC)"/>
      <sheetName val="55 (PHD) -- NO. 90 (OC)"/>
      <sheetName val="56 (PHD) -- NO. 95"/>
      <sheetName val="57 (PHD) -- NO. 86 (OC)"/>
      <sheetName val="58 (PHD) -- NO. 102 (OC)"/>
      <sheetName val="59 (PHD) -- NO. 98 (OC)"/>
      <sheetName val="60 (PHD) -- NO. 107 (OC)"/>
      <sheetName val="61 (PHD) -- NO. 97 (OC)"/>
      <sheetName val="62 (PHD) -- NO. 108 (OC)"/>
      <sheetName val="63 (PHD) -- NO. 109 (OC)"/>
      <sheetName val="64 (PHD) -- NO. 112 (OC)"/>
      <sheetName val="65 (PHD) -- NO. 103 (OC)"/>
      <sheetName val="66 (PHD) -- NO. 110 (OC)"/>
      <sheetName val="67 (PHD) -- NO. 106 (OC)"/>
      <sheetName val="68 (PHD) -- Variation NO. 115"/>
      <sheetName val="70 (PHD)-- Variation NO. 99(OC)"/>
      <sheetName val="71 (PHD) -- Variation NO. 120"/>
      <sheetName val="72 (PHD)-- Variation NO. 129"/>
      <sheetName val="73 (PHD) -- Variation NO. 118"/>
      <sheetName val="74 (PHD) -- Variation NO. 113"/>
      <sheetName val="75 (PHD)-- Variation NO. 130"/>
      <sheetName val="76 (PHD) -- Variation NO. 135"/>
      <sheetName val="77 (PHD)-- Variation NO. 134"/>
      <sheetName val="78 (PHD) -- Variation NO. 133"/>
      <sheetName val="79 (PHD) -- Variation NO. 121"/>
      <sheetName val="80 (PHD) -- Variation NO. 128"/>
      <sheetName val="81 (PHD) -- Variation 139"/>
      <sheetName val="82 (PHD) -- Variation NO. 132"/>
      <sheetName val="83 (PHD)-- Variation NO. 122"/>
      <sheetName val="84 (PHD) -- Variation NO. 127"/>
      <sheetName val="85 (PHD) -- Variation NO. 137"/>
      <sheetName val="86 (PHD) -- Variation NO. 141"/>
      <sheetName val="87 (PHD) -- Variation NO. 89"/>
      <sheetName val="88 (PHD) -- Variation NO. 151"/>
      <sheetName val="89 (PHD) -- Variation NO. 142"/>
      <sheetName val="90 (PHD) -- Variation NO. 116"/>
      <sheetName val="91 (PHD) -- Variation NO. 111 "/>
      <sheetName val="92 (PHD) -- Variation NO. 117"/>
      <sheetName val="93 (PHD) -- Variation NO. 147"/>
      <sheetName val="94(PHD)-- Variation NO. 154"/>
      <sheetName val="95 (PHD) -- Variation NO. 92"/>
      <sheetName val="96 (PHD) -- Variation NO. 126"/>
      <sheetName val="97 (PHD) -- Variation NO. 157"/>
      <sheetName val="99 (PHD) -- Variation NO. 148"/>
      <sheetName val="100 (PHD) -- Variation NO. 198"/>
      <sheetName val="101(PHD)--Variation NO.138, 149"/>
      <sheetName val="102 (PHD) -- Variation NO. 155"/>
      <sheetName val="103 (PHD) -- Variation NO. 143"/>
      <sheetName val="104 (PHD) -- Variation NO. 152"/>
      <sheetName val="105 (PHD)--Variation NO. 158(1)"/>
      <sheetName val=" 106(PHD)--Variation NO.161(OC)"/>
      <sheetName val="107(PHD)--Variation NO. 136(OC)"/>
      <sheetName val="108 (PHD) -- instead (25&amp;39)"/>
      <sheetName val="109(PHD)--Variation NO.180 (OC)"/>
      <sheetName val="110 (PHD)--Variation NO.190(2)"/>
      <sheetName val="111 (PHD)--VO. No. 159 &amp; 176"/>
      <sheetName val="112 (PHD)--VO. NO. 174 &amp; 185"/>
      <sheetName val="113 (PHD) -- VO NO. 206 (1)(OC)"/>
      <sheetName val="114 (PHD) -- Vo NO. 166 (OC)"/>
      <sheetName val="115 (PHD)-- VOs 173&amp;187&amp;189(OC)"/>
      <sheetName val="116 (PHD) -- Vos 164 &amp; 195 (OC)"/>
      <sheetName val="117 (PHD) -- Vos 208 (OC)"/>
      <sheetName val="118 (PHD) -- Vos 124 (OC)"/>
      <sheetName val="119 (PHD) -- Vos 194 &amp; 199 (OC)"/>
      <sheetName val="120 (PHD--Vos 132,181,222(OC)"/>
      <sheetName val="121 PHD--Vos 15 OC VOs"/>
      <sheetName val="122 (PHD) -- Vo 216 (OC)"/>
      <sheetName val="123 (PHD) -- Vo 248 (1) (OC)"/>
      <sheetName val="124 PHD--Vos 7 OC VOs"/>
      <sheetName val="125 PHD--Vos 4 OC VOs"/>
      <sheetName val="126 (PHD) -- VO # 167 (OC)"/>
      <sheetName val="127 (PHD) -- VO #271 Rev.1 (OC)"/>
      <sheetName val="128 (PHD)--VO# 268, 270(1) (OC)"/>
      <sheetName val="129 PHD--Vos 9 OC VOs"/>
      <sheetName val="130 PHD--Vos230,249,252,263,288"/>
      <sheetName val="131 PHD--Vos 14 OC VOs"/>
      <sheetName val="132 PHD--Vo 285 (3)"/>
      <sheetName val="133 PHD--Vos 11 OC VOs"/>
      <sheetName val="134 PHD--Vos 8 OC VOs"/>
      <sheetName val="135 PHD--Vos 7 OC VOs"/>
      <sheetName val="136 PHD--Vos 6 OC VOs"/>
      <sheetName val="137 PHD--Vos 7 OC VOs"/>
      <sheetName val="138 PHD--Vos 12 OC VOs"/>
      <sheetName val="139 PHD--Vos 14 OC VOs"/>
      <sheetName val="140 PHD -- VO# 364 Rev. 03 (OC)"/>
      <sheetName val="141 PHD--VO # 389 Rev. 01 (OC)"/>
      <sheetName val="142 PHD-- Vos 12 OC VOs"/>
      <sheetName val="143 PHD-- Vos 5 OC"/>
      <sheetName val=" -- VOs. From 114 to 200 (OC)"/>
      <sheetName val=" -- VOs. From 201 to 300 (OC)"/>
      <sheetName val=" -- VOs. From 301 to 400 (OC)"/>
      <sheetName val=" -- VOs. From 401 to 500 (OC)"/>
      <sheetName val="Sheet2 (2)"/>
      <sheetName val="Estimate"/>
      <sheetName val="Sn3pt3Appx2UR-LNGtrain"/>
      <sheetName val="Ratios"/>
      <sheetName val="P&amp;L"/>
      <sheetName val="cables"/>
      <sheetName val="Electrical Works"/>
      <sheetName val="Sheet2"/>
      <sheetName val="Paired Homes 198"/>
      <sheetName val="Motorcourt 200"/>
      <sheetName val="Villa 244"/>
      <sheetName val="Villa 434"/>
      <sheetName val="Villa 515"/>
      <sheetName val="Details"/>
      <sheetName val="External"/>
      <sheetName val="Rate analysis"/>
      <sheetName val="Table"/>
      <sheetName val="Account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LEGEND ng "/>
      <sheetName val="AN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ummary 20-11-03"/>
      <sheetName val="GRAND SUMMARY"/>
      <sheetName val="Deviation"/>
      <sheetName val="Sheet1"/>
      <sheetName val=" Est "/>
      <sheetName val="FINALIZATION - 20-11-03"/>
      <sheetName val="FINALIZATION - 30-11-03 "/>
      <sheetName val="dollar content30-11-03"/>
      <sheetName val="sum"/>
      <sheetName val="division 01"/>
      <sheetName val="division 02"/>
      <sheetName val="division 04"/>
      <sheetName val="D"/>
      <sheetName val="division 05"/>
      <sheetName val="division 07"/>
      <sheetName val="division 08"/>
      <sheetName val="division 09"/>
      <sheetName val="Division  10"/>
      <sheetName val="division 11 "/>
      <sheetName val="DIVISION 12 "/>
      <sheetName val="Division 13"/>
      <sheetName val="division"/>
      <sheetName val="Built in Benches"/>
      <sheetName val="Counters"/>
      <sheetName val="Baisch"/>
      <sheetName val="DOLLAR"/>
      <sheetName val="BILL-20-11-03"/>
      <sheetName val="specialities"/>
      <sheetName val="pip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eviation"/>
      <sheetName val="Sheet1"/>
      <sheetName val=" Est "/>
      <sheetName val="sum"/>
      <sheetName val="division 01"/>
      <sheetName val="division 02"/>
      <sheetName val="division 04"/>
      <sheetName val="D"/>
      <sheetName val="division 05"/>
      <sheetName val="division 07"/>
      <sheetName val="division 08"/>
      <sheetName val="division 09"/>
      <sheetName val="Division  10"/>
      <sheetName val="division 11 "/>
      <sheetName val="DIVISION 12 "/>
      <sheetName val="Division 13"/>
      <sheetName val="division"/>
      <sheetName val="Built in Benches"/>
      <sheetName val="Counters"/>
      <sheetName val="Baisch"/>
      <sheetName val="DOL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RFP002"/>
      <sheetName val="Sheet1"/>
      <sheetName val="#REF"/>
      <sheetName val="Analysi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Assumptions"/>
      <sheetName val="Cash Flow Summary"/>
      <sheetName val="Cash Inflow"/>
      <sheetName val="Cash Outflow"/>
      <sheetName val="Ground Calc Engine"/>
      <sheetName val="1st Floor Calc Engine"/>
      <sheetName val="2nd Floor Calc Engine"/>
      <sheetName val="Stage Schedule &amp; Costs"/>
      <sheetName val="Margins"/>
      <sheetName val="Price Increase"/>
      <sheetName val="Total Cost"/>
      <sheetName val="Sheet1"/>
    </sheetNames>
    <sheetDataSet>
      <sheetData sheetId="0"/>
      <sheetData sheetId="1">
        <row r="7">
          <cell r="L7">
            <v>0.14</v>
          </cell>
          <cell r="M7">
            <v>0.2</v>
          </cell>
          <cell r="N7">
            <v>0.11</v>
          </cell>
          <cell r="O7">
            <v>0.1</v>
          </cell>
          <cell r="P7">
            <v>0.07</v>
          </cell>
        </row>
        <row r="8">
          <cell r="K8">
            <v>47</v>
          </cell>
          <cell r="L8">
            <v>50</v>
          </cell>
          <cell r="M8">
            <v>52</v>
          </cell>
          <cell r="N8">
            <v>55</v>
          </cell>
          <cell r="O8">
            <v>60</v>
          </cell>
          <cell r="P8">
            <v>65</v>
          </cell>
        </row>
        <row r="14">
          <cell r="B14">
            <v>4341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6.77"/>
    <col collapsed="false" customWidth="true" hidden="false" outlineLevel="0" max="2" min="2" style="0" width="12.56"/>
    <col collapsed="false" customWidth="true" hidden="false" outlineLevel="0" max="4" min="3" style="0" width="30.56"/>
    <col collapsed="false" customWidth="true" hidden="false" outlineLevel="0" max="6" min="5" style="0" width="10.11"/>
  </cols>
  <sheetData>
    <row r="1" customFormat="false" ht="14.25" hidden="false" customHeight="false" outlineLevel="0" collapsed="false">
      <c r="A1" s="1" t="s">
        <v>0</v>
      </c>
      <c r="B1" s="2"/>
      <c r="C1" s="3"/>
    </row>
    <row r="2" customFormat="false" ht="14.25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 customFormat="false" ht="14.25" hidden="false" customHeight="false" outlineLevel="0" collapsed="false">
      <c r="A3" s="7" t="s">
        <v>7</v>
      </c>
      <c r="B3" s="8" t="n">
        <v>200</v>
      </c>
      <c r="C3" s="8" t="n">
        <f aca="false">'Net Cash Flow -Without DP'!C52</f>
        <v>375.4475275</v>
      </c>
      <c r="D3" s="8" t="n">
        <f aca="false">'Net Cash Flow -With DP'!C52</f>
        <v>375.4475275</v>
      </c>
      <c r="E3" s="9" t="n">
        <f aca="false">D3-C3</f>
        <v>0</v>
      </c>
      <c r="F3" s="10" t="n">
        <f aca="false">E3/C3</f>
        <v>0</v>
      </c>
      <c r="G3" s="11" t="n">
        <f aca="false">SUM('Offers DP'!C9:C16)</f>
        <v>800</v>
      </c>
      <c r="H3" s="11" t="n">
        <f aca="false">G3-800</f>
        <v>0</v>
      </c>
      <c r="I3" s="12" t="n">
        <f aca="false">H3/6</f>
        <v>0</v>
      </c>
    </row>
    <row r="4" customFormat="false" ht="14.25" hidden="false" customHeight="false" outlineLevel="0" collapsed="false">
      <c r="A4" s="7" t="s">
        <v>8</v>
      </c>
      <c r="B4" s="8" t="n">
        <v>200</v>
      </c>
      <c r="C4" s="8" t="n">
        <f aca="false">'Net Cash Flow -Without DP'!C53</f>
        <v>595.292929375001</v>
      </c>
      <c r="D4" s="8" t="n">
        <f aca="false">'Net Cash Flow -With DP'!C53</f>
        <v>595.292929375001</v>
      </c>
      <c r="E4" s="9" t="n">
        <f aca="false">D4-C4</f>
        <v>0</v>
      </c>
      <c r="F4" s="10" t="n">
        <f aca="false">E4/C4</f>
        <v>0</v>
      </c>
      <c r="G4" s="11" t="n">
        <f aca="false">SUM('Offers DP'!D9:D16)</f>
        <v>850</v>
      </c>
      <c r="H4" s="11" t="n">
        <f aca="false">G4-850</f>
        <v>0</v>
      </c>
      <c r="I4" s="12" t="n">
        <f aca="false">H4/6</f>
        <v>0</v>
      </c>
    </row>
    <row r="5" customFormat="false" ht="14.25" hidden="false" customHeight="false" outlineLevel="0" collapsed="false">
      <c r="A5" s="13" t="s">
        <v>9</v>
      </c>
      <c r="B5" s="14"/>
      <c r="C5" s="15" t="n">
        <f aca="false">SUM(C3:C4)</f>
        <v>970.740456875001</v>
      </c>
      <c r="D5" s="15" t="n">
        <f aca="false">SUM(D3:D4)</f>
        <v>970.740456875001</v>
      </c>
      <c r="E5" s="15" t="n">
        <f aca="false">SUM(E3:E4)</f>
        <v>0</v>
      </c>
      <c r="F5" s="16" t="n">
        <f aca="false">E5/C5</f>
        <v>0</v>
      </c>
    </row>
    <row r="6" customFormat="false" ht="14.25" hidden="false" customHeight="false" outlineLevel="0" collapsed="false">
      <c r="A6" s="17"/>
      <c r="B6" s="18"/>
      <c r="C6" s="19"/>
      <c r="D6" s="19"/>
      <c r="E6" s="19"/>
      <c r="F6" s="20"/>
    </row>
    <row r="7" customFormat="false" ht="14.25" hidden="false" customHeight="false" outlineLevel="0" collapsed="false">
      <c r="A7" s="1" t="s">
        <v>10</v>
      </c>
      <c r="B7" s="2"/>
      <c r="C7" s="3"/>
    </row>
    <row r="8" customFormat="false" ht="14.25" hidden="false" customHeight="false" outlineLevel="0" collapsed="false">
      <c r="A8" s="4" t="s">
        <v>1</v>
      </c>
      <c r="B8" s="5" t="s">
        <v>2</v>
      </c>
      <c r="C8" s="5" t="s">
        <v>3</v>
      </c>
      <c r="D8" s="5" t="s">
        <v>4</v>
      </c>
      <c r="E8" s="5" t="s">
        <v>5</v>
      </c>
      <c r="F8" s="6" t="s">
        <v>6</v>
      </c>
    </row>
    <row r="9" customFormat="false" ht="14.25" hidden="false" customHeight="false" outlineLevel="0" collapsed="false">
      <c r="A9" s="7" t="s">
        <v>7</v>
      </c>
      <c r="B9" s="8" t="n">
        <f aca="false">B3</f>
        <v>200</v>
      </c>
      <c r="C9" s="8" t="n">
        <f aca="false">'Net Cash Flow -Without DP'!C58</f>
        <v>241.241435588808</v>
      </c>
      <c r="D9" s="8" t="n">
        <f aca="false">'Net Cash Flow -With DP'!C58</f>
        <v>215.311392548924</v>
      </c>
      <c r="E9" s="9" t="n">
        <f aca="false">D9-C9</f>
        <v>-25.9300430398842</v>
      </c>
      <c r="F9" s="10" t="n">
        <f aca="false">E9/C9</f>
        <v>-0.107485859452775</v>
      </c>
    </row>
    <row r="10" customFormat="false" ht="14.25" hidden="false" customHeight="false" outlineLevel="0" collapsed="false">
      <c r="A10" s="7" t="s">
        <v>8</v>
      </c>
      <c r="B10" s="8" t="n">
        <f aca="false">B4</f>
        <v>200</v>
      </c>
      <c r="C10" s="8" t="n">
        <f aca="false">'Net Cash Flow -Without DP'!C59</f>
        <v>328.553087449984</v>
      </c>
      <c r="D10" s="8" t="n">
        <f aca="false">'Net Cash Flow -With DP'!C59</f>
        <v>307.532371091529</v>
      </c>
      <c r="E10" s="9" t="n">
        <f aca="false">D10-C10</f>
        <v>-21.0207163584544</v>
      </c>
      <c r="F10" s="10" t="n">
        <f aca="false">E10/C10</f>
        <v>-0.0639796646612076</v>
      </c>
    </row>
    <row r="11" customFormat="false" ht="14.25" hidden="false" customHeight="false" outlineLevel="0" collapsed="false">
      <c r="A11" s="13" t="s">
        <v>9</v>
      </c>
      <c r="B11" s="14"/>
      <c r="C11" s="15" t="n">
        <f aca="false">SUM(C9:C10)</f>
        <v>569.794523038792</v>
      </c>
      <c r="D11" s="15" t="n">
        <f aca="false">SUM(D9:D10)</f>
        <v>522.843763640454</v>
      </c>
      <c r="E11" s="15" t="n">
        <f aca="false">SUM(E9:E10)</f>
        <v>-46.9507593983386</v>
      </c>
      <c r="F11" s="16" t="n">
        <f aca="false">E11/C11</f>
        <v>-0.0823994571726379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4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7" activeCellId="0" sqref="E7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40.33"/>
    <col collapsed="false" customWidth="true" hidden="false" outlineLevel="0" max="2" min="2" style="0" width="6.22"/>
    <col collapsed="false" customWidth="true" hidden="false" outlineLevel="0" max="3" min="3" style="21" width="23"/>
    <col collapsed="false" customWidth="true" hidden="false" outlineLevel="0" max="4" min="4" style="0" width="23"/>
    <col collapsed="false" customWidth="true" hidden="false" outlineLevel="0" max="5" min="5" style="22" width="16.11"/>
    <col collapsed="false" customWidth="true" hidden="false" outlineLevel="0" max="6" min="6" style="0" width="6.56"/>
  </cols>
  <sheetData>
    <row r="1" customFormat="false" ht="15" hidden="false" customHeight="false" outlineLevel="0" collapsed="false">
      <c r="A1" s="23" t="s">
        <v>11</v>
      </c>
      <c r="B1" s="22"/>
    </row>
    <row r="2" customFormat="false" ht="15" hidden="false" customHeight="false" outlineLevel="0" collapsed="false">
      <c r="A2" s="24" t="s">
        <v>12</v>
      </c>
      <c r="B2" s="22" t="s">
        <v>13</v>
      </c>
      <c r="C2" s="25" t="n">
        <v>14470</v>
      </c>
      <c r="D2" s="12" t="s">
        <v>14</v>
      </c>
      <c r="E2" s="22" t="n">
        <v>13</v>
      </c>
      <c r="F2" s="12" t="s">
        <v>15</v>
      </c>
    </row>
    <row r="3" customFormat="false" ht="15" hidden="false" customHeight="false" outlineLevel="0" collapsed="false">
      <c r="A3" s="24" t="s">
        <v>16</v>
      </c>
      <c r="B3" s="22"/>
      <c r="C3" s="26" t="n">
        <f aca="false">C4/C2</f>
        <v>0.3</v>
      </c>
      <c r="D3" s="12" t="s">
        <v>17</v>
      </c>
      <c r="E3" s="22" t="n">
        <v>36</v>
      </c>
      <c r="F3" s="12" t="s">
        <v>15</v>
      </c>
    </row>
    <row r="4" customFormat="false" ht="15" hidden="false" customHeight="false" outlineLevel="0" collapsed="false">
      <c r="A4" s="24" t="s">
        <v>18</v>
      </c>
      <c r="B4" s="22" t="s">
        <v>13</v>
      </c>
      <c r="C4" s="25" t="n">
        <v>4341</v>
      </c>
      <c r="D4" s="12" t="s">
        <v>19</v>
      </c>
      <c r="E4" s="22" t="n">
        <f aca="false">E3+E2-1</f>
        <v>48</v>
      </c>
      <c r="F4" s="12" t="s">
        <v>15</v>
      </c>
    </row>
    <row r="5" customFormat="false" ht="14.25" hidden="false" customHeight="false" outlineLevel="0" collapsed="false">
      <c r="A5" s="0" t="s">
        <v>20</v>
      </c>
      <c r="B5" s="22"/>
      <c r="C5" s="21" t="s">
        <v>21</v>
      </c>
    </row>
    <row r="6" customFormat="false" ht="14.25" hidden="false" customHeight="false" outlineLevel="0" collapsed="false">
      <c r="A6" s="0" t="s">
        <v>22</v>
      </c>
      <c r="B6" s="22" t="s">
        <v>13</v>
      </c>
      <c r="C6" s="21" t="n">
        <v>4341</v>
      </c>
      <c r="D6" s="12" t="s">
        <v>23</v>
      </c>
      <c r="E6" s="22" t="n">
        <v>7</v>
      </c>
      <c r="F6" s="12" t="s">
        <v>15</v>
      </c>
    </row>
    <row r="7" customFormat="false" ht="14.25" hidden="false" customHeight="false" outlineLevel="0" collapsed="false">
      <c r="A7" s="0" t="s">
        <v>24</v>
      </c>
      <c r="B7" s="22" t="s">
        <v>13</v>
      </c>
      <c r="C7" s="21" t="n">
        <v>8682</v>
      </c>
      <c r="D7" s="12" t="s">
        <v>25</v>
      </c>
      <c r="E7" s="9" t="n">
        <f aca="false">MIN(C49:AT49)</f>
        <v>-102.5</v>
      </c>
      <c r="F7" s="12" t="s">
        <v>26</v>
      </c>
    </row>
    <row r="8" customFormat="false" ht="14.25" hidden="false" customHeight="false" outlineLevel="0" collapsed="false">
      <c r="A8" s="0" t="s">
        <v>27</v>
      </c>
      <c r="B8" s="22" t="s">
        <v>13</v>
      </c>
      <c r="C8" s="21" t="n">
        <v>13023</v>
      </c>
    </row>
    <row r="9" customFormat="false" ht="15" hidden="false" customHeight="false" outlineLevel="0" collapsed="false">
      <c r="A9" s="0" t="s">
        <v>28</v>
      </c>
      <c r="C9" s="26" t="n">
        <v>0.2</v>
      </c>
    </row>
    <row r="10" customFormat="false" ht="14.25" hidden="false" customHeight="false" outlineLevel="0" collapsed="false">
      <c r="A10" s="27" t="s">
        <v>29</v>
      </c>
      <c r="B10" s="27"/>
      <c r="C10" s="28" t="n">
        <f aca="false">Summary!B3</f>
        <v>200</v>
      </c>
    </row>
    <row r="11" customFormat="false" ht="14.25" hidden="false" customHeight="false" outlineLevel="0" collapsed="false">
      <c r="C11" s="29" t="s">
        <v>26</v>
      </c>
      <c r="D11" s="29" t="s">
        <v>30</v>
      </c>
      <c r="E11" s="29" t="s">
        <v>30</v>
      </c>
      <c r="F11" s="29"/>
    </row>
    <row r="12" customFormat="false" ht="14.25" hidden="false" customHeight="false" outlineLevel="0" collapsed="false">
      <c r="A12" s="30" t="s">
        <v>31</v>
      </c>
      <c r="B12" s="30"/>
      <c r="C12" s="31" t="n">
        <f aca="false">SUM(C13:C14)</f>
        <v>1267.3006875</v>
      </c>
      <c r="D12" s="31" t="n">
        <f aca="false">'Net Cash Flow -With DP'!C22</f>
        <v>807.950866719657</v>
      </c>
      <c r="E12" s="31" t="n">
        <f aca="false">'Net Cash Flow -Without DP'!C22</f>
        <v>833.880909759542</v>
      </c>
      <c r="F12" s="31"/>
    </row>
    <row r="13" customFormat="false" ht="14.25" hidden="false" customHeight="false" outlineLevel="0" collapsed="false">
      <c r="A13" s="32" t="s">
        <v>32</v>
      </c>
      <c r="C13" s="21" t="n">
        <f aca="false">C32-C36</f>
        <v>523.76878125</v>
      </c>
      <c r="D13" s="21"/>
      <c r="E13" s="21"/>
      <c r="F13" s="21"/>
    </row>
    <row r="14" customFormat="false" ht="14.25" hidden="false" customHeight="false" outlineLevel="0" collapsed="false">
      <c r="A14" s="32" t="s">
        <v>33</v>
      </c>
      <c r="C14" s="21" t="n">
        <f aca="false">C33-C37</f>
        <v>743.53190625</v>
      </c>
      <c r="D14" s="21"/>
      <c r="E14" s="21"/>
      <c r="F14" s="21"/>
    </row>
    <row r="15" customFormat="false" ht="14.25" hidden="false" customHeight="false" outlineLevel="0" collapsed="false">
      <c r="A15" s="32"/>
      <c r="D15" s="21"/>
      <c r="E15" s="21"/>
      <c r="F15" s="21"/>
    </row>
    <row r="16" customFormat="false" ht="14.25" hidden="false" customHeight="false" outlineLevel="0" collapsed="false">
      <c r="C16" s="29" t="s">
        <v>26</v>
      </c>
      <c r="D16" s="29" t="s">
        <v>30</v>
      </c>
      <c r="E16" s="29" t="s">
        <v>30</v>
      </c>
      <c r="F16" s="29"/>
    </row>
    <row r="17" customFormat="false" ht="14.25" hidden="false" customHeight="false" outlineLevel="0" collapsed="false">
      <c r="A17" s="30" t="s">
        <v>34</v>
      </c>
      <c r="B17" s="30"/>
      <c r="C17" s="31" t="n">
        <f aca="false">SUM(C18:C20)</f>
        <v>-891.85316</v>
      </c>
      <c r="D17" s="31" t="n">
        <f aca="false">-'Net Cash Flow -With DP'!C34</f>
        <v>-592.639474170733</v>
      </c>
      <c r="E17" s="31" t="n">
        <f aca="false">-'Net Cash Flow -Without DP'!C34</f>
        <v>-592.639474170733</v>
      </c>
      <c r="F17" s="31"/>
    </row>
    <row r="18" customFormat="false" ht="14.25" hidden="false" customHeight="false" outlineLevel="0" collapsed="false">
      <c r="A18" s="32" t="s">
        <v>35</v>
      </c>
      <c r="C18" s="21" t="n">
        <f aca="false">-'Cash Out Detail'!C28/1000000</f>
        <v>-697.16</v>
      </c>
      <c r="D18" s="21"/>
      <c r="E18" s="21"/>
      <c r="F18" s="21"/>
    </row>
    <row r="19" customFormat="false" ht="14.25" hidden="false" customHeight="false" outlineLevel="0" collapsed="false">
      <c r="A19" s="32" t="s">
        <v>36</v>
      </c>
      <c r="B19" s="33" t="n">
        <v>0.04</v>
      </c>
      <c r="C19" s="21" t="n">
        <f aca="false">-'Cash Out Detail'!C33/1000000</f>
        <v>-90.11916</v>
      </c>
      <c r="D19" s="21"/>
      <c r="E19" s="21"/>
      <c r="F19" s="21"/>
    </row>
    <row r="20" customFormat="false" ht="14.25" hidden="false" customHeight="false" outlineLevel="0" collapsed="false">
      <c r="A20" s="32" t="s">
        <v>37</v>
      </c>
      <c r="B20" s="33" t="n">
        <v>0.15</v>
      </c>
      <c r="C20" s="21" t="n">
        <f aca="false">-'Cash Out Detail'!C38/1000000</f>
        <v>-104.574</v>
      </c>
      <c r="D20" s="21"/>
      <c r="E20" s="21"/>
      <c r="F20" s="21"/>
    </row>
    <row r="21" customFormat="false" ht="14.25" hidden="false" customHeight="false" outlineLevel="0" collapsed="false">
      <c r="D21" s="21"/>
      <c r="E21" s="21"/>
      <c r="F21" s="21"/>
    </row>
    <row r="22" customFormat="false" ht="14.25" hidden="false" customHeight="false" outlineLevel="0" collapsed="false">
      <c r="C22" s="29" t="s">
        <v>26</v>
      </c>
      <c r="D22" s="29" t="s">
        <v>30</v>
      </c>
      <c r="E22" s="29" t="s">
        <v>38</v>
      </c>
      <c r="F22" s="29" t="s">
        <v>5</v>
      </c>
    </row>
    <row r="23" customFormat="false" ht="14.25" hidden="false" customHeight="false" outlineLevel="0" collapsed="false">
      <c r="A23" s="27" t="s">
        <v>39</v>
      </c>
      <c r="B23" s="27"/>
      <c r="C23" s="28" t="n">
        <f aca="false">C12+C17</f>
        <v>375.4475275</v>
      </c>
      <c r="D23" s="28" t="n">
        <f aca="false">Summary!D9</f>
        <v>215.311392548924</v>
      </c>
      <c r="E23" s="28" t="n">
        <f aca="false">Summary!C9</f>
        <v>241.241435588808</v>
      </c>
      <c r="F23" s="34" t="n">
        <f aca="false">D23-E23</f>
        <v>-25.9300430398842</v>
      </c>
    </row>
    <row r="27" customFormat="false" ht="14.25" hidden="false" customHeight="false" outlineLevel="0" collapsed="false">
      <c r="A27" s="35" t="s">
        <v>40</v>
      </c>
      <c r="B27" s="35"/>
      <c r="C27" s="36" t="n">
        <f aca="false">SUM(C28:C29)</f>
        <v>2816.22375</v>
      </c>
    </row>
    <row r="28" customFormat="false" ht="14.25" hidden="false" customHeight="false" outlineLevel="0" collapsed="false">
      <c r="A28" s="32" t="s">
        <v>32</v>
      </c>
      <c r="B28" s="32"/>
      <c r="C28" s="21" t="n">
        <f aca="false">C32*100/80</f>
        <v>1163.930625</v>
      </c>
    </row>
    <row r="29" customFormat="false" ht="14.25" hidden="false" customHeight="false" outlineLevel="0" collapsed="false">
      <c r="A29" s="32" t="s">
        <v>33</v>
      </c>
      <c r="B29" s="32"/>
      <c r="C29" s="21" t="n">
        <f aca="false">C33*100/80</f>
        <v>1652.293125</v>
      </c>
    </row>
    <row r="31" customFormat="false" ht="14.25" hidden="false" customHeight="false" outlineLevel="0" collapsed="false">
      <c r="A31" s="35" t="s">
        <v>41</v>
      </c>
      <c r="B31" s="35"/>
      <c r="C31" s="36" t="n">
        <f aca="false">SUM(C32:C33)</f>
        <v>2252.979</v>
      </c>
    </row>
    <row r="32" customFormat="false" ht="14.25" hidden="false" customHeight="false" outlineLevel="0" collapsed="false">
      <c r="A32" s="32" t="s">
        <v>32</v>
      </c>
      <c r="B32" s="32"/>
      <c r="C32" s="21" t="n">
        <f aca="false">'Green Square'!D24/1000</f>
        <v>931.1445</v>
      </c>
    </row>
    <row r="33" customFormat="false" ht="14.25" hidden="false" customHeight="false" outlineLevel="0" collapsed="false">
      <c r="A33" s="32" t="s">
        <v>33</v>
      </c>
      <c r="B33" s="32"/>
      <c r="C33" s="21" t="n">
        <f aca="false">'Green Square'!D25/1000</f>
        <v>1321.8345</v>
      </c>
    </row>
    <row r="35" customFormat="false" ht="14.25" hidden="false" customHeight="false" outlineLevel="0" collapsed="false">
      <c r="A35" s="35" t="s">
        <v>42</v>
      </c>
      <c r="B35" s="37" t="n">
        <v>0.35</v>
      </c>
      <c r="C35" s="36" t="n">
        <f aca="false">SUM(C36:C37)</f>
        <v>985.6783125</v>
      </c>
    </row>
    <row r="36" customFormat="false" ht="14.25" hidden="false" customHeight="false" outlineLevel="0" collapsed="false">
      <c r="A36" s="32" t="s">
        <v>32</v>
      </c>
      <c r="B36" s="32"/>
      <c r="C36" s="21" t="n">
        <f aca="false">C28*B35</f>
        <v>407.37571875</v>
      </c>
    </row>
    <row r="37" customFormat="false" ht="14.25" hidden="false" customHeight="false" outlineLevel="0" collapsed="false">
      <c r="A37" s="32" t="s">
        <v>33</v>
      </c>
      <c r="B37" s="32"/>
      <c r="C37" s="21" t="n">
        <f aca="false">C29*B35</f>
        <v>578.30259375</v>
      </c>
    </row>
    <row r="38" customFormat="false" ht="14.25" hidden="false" customHeight="false" outlineLevel="0" collapsed="false">
      <c r="A38" s="32"/>
      <c r="B38" s="32"/>
      <c r="D38" s="21"/>
    </row>
    <row r="44" customFormat="false" ht="14.25" hidden="false" customHeight="false" outlineLevel="0" collapsed="false">
      <c r="A44" s="30"/>
      <c r="B44" s="30"/>
      <c r="C44" s="31" t="str">
        <f aca="false">'Net Cash Flow -With DP'!D3</f>
        <v>M 3</v>
      </c>
      <c r="D44" s="31" t="str">
        <f aca="false">'Net Cash Flow -With DP'!E3</f>
        <v>M 6</v>
      </c>
      <c r="E44" s="31" t="str">
        <f aca="false">'Net Cash Flow -With DP'!F3</f>
        <v>M 9</v>
      </c>
      <c r="F44" s="31" t="str">
        <f aca="false">'Net Cash Flow -With DP'!G3</f>
        <v>M 12</v>
      </c>
      <c r="G44" s="31" t="str">
        <f aca="false">'Net Cash Flow -With DP'!H3</f>
        <v>M 15</v>
      </c>
      <c r="H44" s="31" t="str">
        <f aca="false">'Net Cash Flow -With DP'!I3</f>
        <v>M 18</v>
      </c>
      <c r="I44" s="31" t="str">
        <f aca="false">'Net Cash Flow -With DP'!J3</f>
        <v>M 21</v>
      </c>
      <c r="J44" s="31" t="str">
        <f aca="false">'Net Cash Flow -With DP'!K3</f>
        <v>M 24</v>
      </c>
      <c r="K44" s="31" t="str">
        <f aca="false">'Net Cash Flow -With DP'!L3</f>
        <v>M 27</v>
      </c>
      <c r="L44" s="31" t="str">
        <f aca="false">'Net Cash Flow -With DP'!M3</f>
        <v>M 30</v>
      </c>
      <c r="M44" s="31" t="str">
        <f aca="false">'Net Cash Flow -With DP'!N3</f>
        <v>M 33</v>
      </c>
      <c r="N44" s="31" t="str">
        <f aca="false">'Net Cash Flow -With DP'!O3</f>
        <v>M 36</v>
      </c>
      <c r="O44" s="31" t="str">
        <f aca="false">'Net Cash Flow -With DP'!P3</f>
        <v>M 39</v>
      </c>
      <c r="P44" s="31" t="str">
        <f aca="false">'Net Cash Flow -With DP'!Q3</f>
        <v>M 42</v>
      </c>
      <c r="Q44" s="31" t="str">
        <f aca="false">'Net Cash Flow -With DP'!R3</f>
        <v>M 45</v>
      </c>
      <c r="R44" s="31" t="str">
        <f aca="false">'Net Cash Flow -With DP'!S3</f>
        <v>M 48</v>
      </c>
      <c r="S44" s="31" t="str">
        <f aca="false">'Net Cash Flow -With DP'!T3</f>
        <v>M 51</v>
      </c>
      <c r="T44" s="31" t="str">
        <f aca="false">'Net Cash Flow -With DP'!U3</f>
        <v>M 54</v>
      </c>
      <c r="U44" s="31" t="str">
        <f aca="false">'Net Cash Flow -With DP'!V3</f>
        <v>M 57</v>
      </c>
      <c r="V44" s="31" t="str">
        <f aca="false">'Net Cash Flow -With DP'!W3</f>
        <v>M 60</v>
      </c>
      <c r="W44" s="31" t="str">
        <f aca="false">'Net Cash Flow -With DP'!X3</f>
        <v>M 63</v>
      </c>
      <c r="X44" s="31" t="str">
        <f aca="false">'Net Cash Flow -With DP'!Y3</f>
        <v>M 66</v>
      </c>
      <c r="Y44" s="31" t="str">
        <f aca="false">'Net Cash Flow -With DP'!Z3</f>
        <v>M 69</v>
      </c>
      <c r="Z44" s="31" t="str">
        <f aca="false">'Net Cash Flow -With DP'!AA3</f>
        <v>M 72</v>
      </c>
      <c r="AA44" s="31" t="str">
        <f aca="false">'Net Cash Flow -With DP'!AB3</f>
        <v>M 75</v>
      </c>
      <c r="AB44" s="31" t="str">
        <f aca="false">'Net Cash Flow -With DP'!AC3</f>
        <v>M 78</v>
      </c>
      <c r="AC44" s="31" t="str">
        <f aca="false">'Net Cash Flow -With DP'!AD3</f>
        <v>M 81</v>
      </c>
      <c r="AD44" s="31" t="str">
        <f aca="false">'Net Cash Flow -With DP'!AE3</f>
        <v>M 84</v>
      </c>
      <c r="AE44" s="31" t="str">
        <f aca="false">'Net Cash Flow -With DP'!AF3</f>
        <v>M 87</v>
      </c>
      <c r="AF44" s="31" t="str">
        <f aca="false">'Net Cash Flow -With DP'!AG3</f>
        <v>M 90</v>
      </c>
      <c r="AG44" s="31" t="str">
        <f aca="false">'Net Cash Flow -With DP'!AH3</f>
        <v>M 93</v>
      </c>
      <c r="AH44" s="31" t="str">
        <f aca="false">'Net Cash Flow -With DP'!AI3</f>
        <v>M 96</v>
      </c>
      <c r="AI44" s="31" t="str">
        <f aca="false">'Net Cash Flow -With DP'!AJ3</f>
        <v>M 99</v>
      </c>
      <c r="AJ44" s="31" t="str">
        <f aca="false">'Net Cash Flow -With DP'!AK3</f>
        <v>M 102</v>
      </c>
      <c r="AK44" s="31" t="str">
        <f aca="false">'Net Cash Flow -With DP'!AL3</f>
        <v>M 105</v>
      </c>
      <c r="AL44" s="31" t="str">
        <f aca="false">'Net Cash Flow -With DP'!AM3</f>
        <v>M 108</v>
      </c>
      <c r="AM44" s="31" t="str">
        <f aca="false">'Net Cash Flow -With DP'!AN3</f>
        <v>M 111</v>
      </c>
      <c r="AN44" s="31" t="str">
        <f aca="false">'Net Cash Flow -With DP'!AO3</f>
        <v>M 114</v>
      </c>
      <c r="AO44" s="31" t="str">
        <f aca="false">'Net Cash Flow -With DP'!AP3</f>
        <v>M 117</v>
      </c>
      <c r="AP44" s="31" t="str">
        <f aca="false">'Net Cash Flow -With DP'!AQ3</f>
        <v>M 120</v>
      </c>
      <c r="AQ44" s="31" t="str">
        <f aca="false">'Net Cash Flow -With DP'!AR3</f>
        <v>M 123</v>
      </c>
      <c r="AR44" s="31" t="str">
        <f aca="false">'Net Cash Flow -With DP'!AS3</f>
        <v>M 126</v>
      </c>
      <c r="AS44" s="31" t="str">
        <f aca="false">'Net Cash Flow -With DP'!AT3</f>
        <v>M 129</v>
      </c>
      <c r="AT44" s="31" t="n">
        <f aca="false">'Net Cash Flow -With DP'!AU3</f>
        <v>0</v>
      </c>
    </row>
    <row r="45" customFormat="false" ht="14.25" hidden="false" customHeight="false" outlineLevel="0" collapsed="false">
      <c r="A45" s="38" t="s">
        <v>43</v>
      </c>
      <c r="C45" s="21" t="n">
        <f aca="false">'Net Cash Flow -With DP'!D4</f>
        <v>0</v>
      </c>
      <c r="D45" s="21" t="n">
        <f aca="false">'Net Cash Flow -With DP'!E4</f>
        <v>0</v>
      </c>
      <c r="E45" s="21" t="n">
        <f aca="false">'Net Cash Flow -With DP'!F4</f>
        <v>15.1392375</v>
      </c>
      <c r="F45" s="21" t="n">
        <f aca="false">'Net Cash Flow -With DP'!G4</f>
        <v>30.278475</v>
      </c>
      <c r="G45" s="21" t="n">
        <f aca="false">'Net Cash Flow -With DP'!H4</f>
        <v>46.51200625</v>
      </c>
      <c r="H45" s="21" t="n">
        <f aca="false">'Net Cash Flow -With DP'!I4</f>
        <v>62.7455375</v>
      </c>
      <c r="I45" s="21" t="n">
        <f aca="false">'Net Cash Flow -With DP'!J4</f>
        <v>62.3657</v>
      </c>
      <c r="J45" s="21" t="n">
        <f aca="false">'Net Cash Flow -With DP'!K4</f>
        <v>63.473559375</v>
      </c>
      <c r="K45" s="21" t="n">
        <f aca="false">'Net Cash Flow -With DP'!L4</f>
        <v>80.3288484375</v>
      </c>
      <c r="L45" s="21" t="n">
        <f aca="false">'Net Cash Flow -With DP'!M4</f>
        <v>495.2538375</v>
      </c>
      <c r="M45" s="21" t="n">
        <f aca="false">'Net Cash Flow -With DP'!N4</f>
        <v>185.57775</v>
      </c>
      <c r="N45" s="21" t="n">
        <f aca="false">'Net Cash Flow -With DP'!O4</f>
        <v>176.534</v>
      </c>
      <c r="O45" s="21" t="n">
        <f aca="false">'Net Cash Flow -With DP'!P4</f>
        <v>97.31075</v>
      </c>
      <c r="P45" s="21" t="n">
        <f aca="false">'Net Cash Flow -With DP'!Q4</f>
        <v>71.30996875</v>
      </c>
      <c r="Q45" s="21" t="n">
        <f aca="false">'Net Cash Flow -With DP'!R4</f>
        <v>71.30996875</v>
      </c>
      <c r="R45" s="21" t="n">
        <f aca="false">'Net Cash Flow -With DP'!S4</f>
        <v>68.037035625</v>
      </c>
      <c r="S45" s="21" t="n">
        <f aca="false">'Net Cash Flow -With DP'!T4</f>
        <v>61.2266396875</v>
      </c>
      <c r="T45" s="21" t="n">
        <f aca="false">'Net Cash Flow -With DP'!U4</f>
        <v>59.7127159375</v>
      </c>
      <c r="U45" s="21" t="n">
        <f aca="false">'Net Cash Flow -With DP'!V4</f>
        <v>53.7239446875</v>
      </c>
      <c r="V45" s="21" t="n">
        <f aca="false">'Net Cash Flow -With DP'!W4</f>
        <v>49.3829446875</v>
      </c>
      <c r="W45" s="21" t="n">
        <f aca="false">'Net Cash Flow -With DP'!X4</f>
        <v>49.3829446875</v>
      </c>
      <c r="X45" s="21" t="n">
        <f aca="false">'Net Cash Flow -With DP'!Y4</f>
        <v>42.1027259375</v>
      </c>
      <c r="Y45" s="21" t="n">
        <f aca="false">'Net Cash Flow -With DP'!Z4</f>
        <v>42.1027259375</v>
      </c>
      <c r="Z45" s="21" t="n">
        <f aca="false">'Net Cash Flow -With DP'!AA4</f>
        <v>42.1027259375</v>
      </c>
      <c r="AA45" s="21" t="n">
        <f aca="false">'Net Cash Flow -With DP'!AB4</f>
        <v>36.3147259375</v>
      </c>
      <c r="AB45" s="21" t="n">
        <f aca="false">'Net Cash Flow -With DP'!AC4</f>
        <v>33.0386275</v>
      </c>
      <c r="AC45" s="21" t="n">
        <f aca="false">'Net Cash Flow -With DP'!AD4</f>
        <v>29.43017125</v>
      </c>
      <c r="AD45" s="21" t="n">
        <f aca="false">'Net Cash Flow -With DP'!AE4</f>
        <v>25.08917125</v>
      </c>
      <c r="AE45" s="21" t="n">
        <f aca="false">'Net Cash Flow -With DP'!AF4</f>
        <v>25.08917125</v>
      </c>
      <c r="AF45" s="21" t="n">
        <f aca="false">'Net Cash Flow -With DP'!AG4</f>
        <v>25.08917125</v>
      </c>
      <c r="AG45" s="21" t="n">
        <f aca="false">'Net Cash Flow -With DP'!AH4</f>
        <v>25.08917125</v>
      </c>
      <c r="AH45" s="21" t="n">
        <f aca="false">'Net Cash Flow -With DP'!AI4</f>
        <v>25.08917125</v>
      </c>
      <c r="AI45" s="21" t="n">
        <f aca="false">'Net Cash Flow -With DP'!AJ4</f>
        <v>25.08917125</v>
      </c>
      <c r="AJ45" s="21" t="n">
        <f aca="false">'Net Cash Flow -With DP'!AK4</f>
        <v>22.905105625</v>
      </c>
      <c r="AK45" s="21" t="n">
        <f aca="false">'Net Cash Flow -With DP'!AL4</f>
        <v>22.905105625</v>
      </c>
      <c r="AL45" s="21" t="n">
        <f aca="false">'Net Cash Flow -With DP'!AM4</f>
        <v>18.739554375</v>
      </c>
      <c r="AM45" s="21" t="n">
        <f aca="false">'Net Cash Flow -With DP'!AN4</f>
        <v>9.6261675</v>
      </c>
      <c r="AN45" s="21" t="n">
        <f aca="false">'Net Cash Flow -With DP'!AO4</f>
        <v>3.5704725</v>
      </c>
      <c r="AO45" s="21" t="n">
        <f aca="false">'Net Cash Flow -With DP'!AP4</f>
        <v>0</v>
      </c>
      <c r="AP45" s="21" t="n">
        <f aca="false">'Net Cash Flow -With DP'!AQ4</f>
        <v>0</v>
      </c>
      <c r="AQ45" s="21" t="n">
        <f aca="false">'Net Cash Flow -With DP'!AR4</f>
        <v>0</v>
      </c>
      <c r="AR45" s="21" t="n">
        <f aca="false">'Net Cash Flow -With DP'!AS4</f>
        <v>0</v>
      </c>
      <c r="AS45" s="21" t="n">
        <f aca="false">'Net Cash Flow -With DP'!AT4</f>
        <v>0</v>
      </c>
      <c r="AT45" s="21" t="n">
        <f aca="false">'Net Cash Flow -With DP'!AU4</f>
        <v>0</v>
      </c>
    </row>
    <row r="46" customFormat="false" ht="14.25" hidden="false" customHeight="false" outlineLevel="0" collapsed="false">
      <c r="A46" s="38" t="s">
        <v>44</v>
      </c>
      <c r="C46" s="21" t="n">
        <f aca="false">-'Net Cash Flow -With DP'!D10</f>
        <v>-91.25</v>
      </c>
      <c r="D46" s="21" t="n">
        <f aca="false">-'Net Cash Flow -With DP'!E10</f>
        <v>-11.25</v>
      </c>
      <c r="E46" s="21" t="n">
        <f aca="false">-'Net Cash Flow -With DP'!F10</f>
        <v>-11.25</v>
      </c>
      <c r="F46" s="21" t="n">
        <f aca="false">-'Net Cash Flow -With DP'!G10</f>
        <v>-11.25</v>
      </c>
      <c r="G46" s="21" t="n">
        <f aca="false">-'Net Cash Flow -With DP'!H10</f>
        <v>-22.5</v>
      </c>
      <c r="H46" s="21" t="n">
        <f aca="false">-'Net Cash Flow -With DP'!I10</f>
        <v>-22.5</v>
      </c>
      <c r="I46" s="21" t="n">
        <f aca="false">-'Net Cash Flow -With DP'!J10</f>
        <v>-22.5</v>
      </c>
      <c r="J46" s="21" t="n">
        <f aca="false">-'Net Cash Flow -With DP'!K10</f>
        <v>-22.5</v>
      </c>
      <c r="K46" s="21" t="n">
        <f aca="false">-'Net Cash Flow -With DP'!L10</f>
        <v>-33.75</v>
      </c>
      <c r="L46" s="21" t="n">
        <f aca="false">-'Net Cash Flow -With DP'!M10</f>
        <v>-33.75</v>
      </c>
      <c r="M46" s="21" t="n">
        <f aca="false">-'Net Cash Flow -With DP'!N10</f>
        <v>-33.75</v>
      </c>
      <c r="N46" s="21" t="n">
        <f aca="false">-'Net Cash Flow -With DP'!O10</f>
        <v>-33.75</v>
      </c>
      <c r="O46" s="21" t="n">
        <f aca="false">-'Net Cash Flow -With DP'!P10</f>
        <v>-45</v>
      </c>
      <c r="P46" s="21" t="n">
        <f aca="false">-'Net Cash Flow -With DP'!Q10</f>
        <v>-45</v>
      </c>
      <c r="Q46" s="21" t="n">
        <f aca="false">-'Net Cash Flow -With DP'!R10</f>
        <v>-45</v>
      </c>
      <c r="R46" s="21" t="n">
        <f aca="false">-'Net Cash Flow -With DP'!S10</f>
        <v>-45</v>
      </c>
      <c r="S46" s="21" t="n">
        <f aca="false">-'Net Cash Flow -With DP'!T10</f>
        <v>-45</v>
      </c>
      <c r="T46" s="21" t="n">
        <f aca="false">-'Net Cash Flow -With DP'!U10</f>
        <v>-45</v>
      </c>
      <c r="U46" s="21" t="n">
        <f aca="false">-'Net Cash Flow -With DP'!V10</f>
        <v>-45</v>
      </c>
      <c r="V46" s="21" t="n">
        <f aca="false">-'Net Cash Flow -With DP'!W10</f>
        <v>-45</v>
      </c>
      <c r="W46" s="21" t="n">
        <f aca="false">-'Net Cash Flow -With DP'!X10</f>
        <v>-22.5</v>
      </c>
      <c r="X46" s="21" t="n">
        <f aca="false">-'Net Cash Flow -With DP'!Y10</f>
        <v>-22.5</v>
      </c>
      <c r="Y46" s="21" t="n">
        <f aca="false">-'Net Cash Flow -With DP'!Z10</f>
        <v>-22.5</v>
      </c>
      <c r="Z46" s="21" t="n">
        <f aca="false">-'Net Cash Flow -With DP'!AA10</f>
        <v>-22.5</v>
      </c>
      <c r="AA46" s="21" t="n">
        <f aca="false">-'Net Cash Flow -With DP'!AB10</f>
        <v>-0</v>
      </c>
      <c r="AB46" s="21" t="n">
        <f aca="false">-'Net Cash Flow -With DP'!AC10</f>
        <v>-0</v>
      </c>
      <c r="AC46" s="21" t="n">
        <f aca="false">-'Net Cash Flow -With DP'!AD10</f>
        <v>-0</v>
      </c>
      <c r="AD46" s="21" t="n">
        <f aca="false">-'Net Cash Flow -With DP'!AE10</f>
        <v>-0</v>
      </c>
      <c r="AE46" s="21" t="n">
        <f aca="false">-'Net Cash Flow -With DP'!AF10</f>
        <v>-107.758210351562</v>
      </c>
      <c r="AF46" s="21" t="n">
        <f aca="false">-'Net Cash Flow -With DP'!AG10</f>
        <v>-10.976512421875</v>
      </c>
      <c r="AG46" s="21" t="n">
        <f aca="false">-'Net Cash Flow -With DP'!AH10</f>
        <v>-10.976512421875</v>
      </c>
      <c r="AH46" s="21" t="n">
        <f aca="false">-'Net Cash Flow -With DP'!AI10</f>
        <v>-10.976512421875</v>
      </c>
      <c r="AI46" s="21" t="n">
        <f aca="false">-'Net Cash Flow -With DP'!AJ10</f>
        <v>-10.976512421875</v>
      </c>
      <c r="AJ46" s="21" t="n">
        <f aca="false">-'Net Cash Flow -With DP'!AK10</f>
        <v>-10.0209837109375</v>
      </c>
      <c r="AK46" s="21" t="n">
        <f aca="false">-'Net Cash Flow -With DP'!AL10</f>
        <v>-10.0209837109375</v>
      </c>
      <c r="AL46" s="21" t="n">
        <f aca="false">-'Net Cash Flow -With DP'!AM10</f>
        <v>-8.1985550390625</v>
      </c>
      <c r="AM46" s="21" t="n">
        <f aca="false">-'Net Cash Flow -With DP'!AN10</f>
        <v>-4.21144828125</v>
      </c>
      <c r="AN46" s="21" t="n">
        <f aca="false">-'Net Cash Flow -With DP'!AO10</f>
        <v>-1.56208171875</v>
      </c>
      <c r="AO46" s="21" t="n">
        <f aca="false">-'Net Cash Flow -With DP'!AP10</f>
        <v>-0</v>
      </c>
      <c r="AP46" s="21" t="n">
        <f aca="false">-'Net Cash Flow -With DP'!AQ10</f>
        <v>-0</v>
      </c>
      <c r="AQ46" s="21" t="n">
        <f aca="false">-'Net Cash Flow -With DP'!AR10</f>
        <v>-0</v>
      </c>
      <c r="AR46" s="21" t="n">
        <f aca="false">-'Net Cash Flow -With DP'!AS10</f>
        <v>-0</v>
      </c>
      <c r="AS46" s="21" t="n">
        <f aca="false">-'Net Cash Flow -With DP'!AT10</f>
        <v>-0</v>
      </c>
      <c r="AT46" s="21" t="n">
        <f aca="false">-'Net Cash Flow -With DP'!AU10</f>
        <v>-0</v>
      </c>
    </row>
    <row r="47" customFormat="false" ht="14.25" hidden="false" customHeight="false" outlineLevel="0" collapsed="false">
      <c r="A47" s="38" t="s">
        <v>45</v>
      </c>
      <c r="C47" s="21" t="n">
        <f aca="false">-'Net Cash Flow -With DP'!D28</f>
        <v>-0</v>
      </c>
      <c r="D47" s="21" t="n">
        <f aca="false">-'Net Cash Flow -With DP'!E28</f>
        <v>-0</v>
      </c>
      <c r="E47" s="21" t="n">
        <f aca="false">-'Net Cash Flow -With DP'!F28</f>
        <v>-0</v>
      </c>
      <c r="F47" s="21" t="n">
        <f aca="false">-'Net Cash Flow -With DP'!G28</f>
        <v>-0</v>
      </c>
      <c r="G47" s="21" t="n">
        <f aca="false">-'Net Cash Flow -With DP'!H28</f>
        <v>-23</v>
      </c>
      <c r="H47" s="21" t="n">
        <f aca="false">-'Net Cash Flow -With DP'!I28</f>
        <v>-30.36</v>
      </c>
      <c r="I47" s="21" t="n">
        <f aca="false">-'Net Cash Flow -With DP'!J28</f>
        <v>-58.11139</v>
      </c>
      <c r="J47" s="21" t="n">
        <f aca="false">-'Net Cash Flow -With DP'!K28</f>
        <v>-42.47139</v>
      </c>
      <c r="K47" s="21" t="n">
        <f aca="false">-'Net Cash Flow -With DP'!L28</f>
        <v>-39.88126</v>
      </c>
      <c r="L47" s="21" t="n">
        <f aca="false">-'Net Cash Flow -With DP'!M28</f>
        <v>-39.88126</v>
      </c>
      <c r="M47" s="21" t="n">
        <f aca="false">-'Net Cash Flow -With DP'!N28</f>
        <v>-13.06101</v>
      </c>
      <c r="N47" s="21" t="n">
        <f aca="false">-'Net Cash Flow -With DP'!O28</f>
        <v>-13.06101</v>
      </c>
      <c r="O47" s="21" t="n">
        <f aca="false">-'Net Cash Flow -With DP'!P28</f>
        <v>-145.69804</v>
      </c>
      <c r="P47" s="21" t="n">
        <f aca="false">-'Net Cash Flow -With DP'!Q28</f>
        <v>-147.2608</v>
      </c>
      <c r="Q47" s="21" t="n">
        <f aca="false">-'Net Cash Flow -With DP'!R28</f>
        <v>-197.8608</v>
      </c>
      <c r="R47" s="21" t="n">
        <f aca="false">-'Net Cash Flow -With DP'!S28</f>
        <v>-141.2062</v>
      </c>
      <c r="S47" s="21" t="n">
        <f aca="false">-'Net Cash Flow -With DP'!T28</f>
        <v>-0</v>
      </c>
      <c r="T47" s="21" t="n">
        <f aca="false">-'Net Cash Flow -With DP'!U28</f>
        <v>-0</v>
      </c>
      <c r="U47" s="21" t="n">
        <f aca="false">-'Net Cash Flow -With DP'!V28</f>
        <v>-0</v>
      </c>
      <c r="V47" s="21" t="n">
        <f aca="false">-'Net Cash Flow -With DP'!W28</f>
        <v>-0</v>
      </c>
      <c r="W47" s="21" t="n">
        <f aca="false">-'Net Cash Flow -With DP'!X28</f>
        <v>-0</v>
      </c>
      <c r="X47" s="21" t="n">
        <f aca="false">-'Net Cash Flow -With DP'!Y28</f>
        <v>-0</v>
      </c>
      <c r="Y47" s="21" t="n">
        <f aca="false">-'Net Cash Flow -With DP'!Z28</f>
        <v>-0</v>
      </c>
      <c r="Z47" s="21" t="n">
        <f aca="false">-'Net Cash Flow -With DP'!AA28</f>
        <v>-0</v>
      </c>
      <c r="AA47" s="21" t="n">
        <f aca="false">-'Net Cash Flow -With DP'!AB28</f>
        <v>-0</v>
      </c>
      <c r="AB47" s="21" t="n">
        <f aca="false">-'Net Cash Flow -With DP'!AC28</f>
        <v>-0</v>
      </c>
      <c r="AC47" s="21" t="n">
        <f aca="false">-'Net Cash Flow -With DP'!AD28</f>
        <v>-0</v>
      </c>
      <c r="AD47" s="21" t="n">
        <f aca="false">-'Net Cash Flow -With DP'!AE28</f>
        <v>-0</v>
      </c>
      <c r="AE47" s="21" t="n">
        <f aca="false">-'Net Cash Flow -With DP'!AF28</f>
        <v>-0</v>
      </c>
      <c r="AF47" s="21" t="n">
        <f aca="false">-'Net Cash Flow -With DP'!AG28</f>
        <v>-0</v>
      </c>
      <c r="AG47" s="21" t="n">
        <f aca="false">-'Net Cash Flow -With DP'!AH28</f>
        <v>-0</v>
      </c>
      <c r="AH47" s="21" t="n">
        <f aca="false">-'Net Cash Flow -With DP'!AI28</f>
        <v>-0</v>
      </c>
      <c r="AI47" s="21" t="n">
        <f aca="false">-'Net Cash Flow -With DP'!AJ28</f>
        <v>-0</v>
      </c>
      <c r="AJ47" s="21" t="n">
        <f aca="false">-'Net Cash Flow -With DP'!AK28</f>
        <v>-0</v>
      </c>
      <c r="AK47" s="21" t="n">
        <f aca="false">-'Net Cash Flow -With DP'!AL28</f>
        <v>-0</v>
      </c>
      <c r="AL47" s="21" t="n">
        <f aca="false">-'Net Cash Flow -With DP'!AM28</f>
        <v>-0</v>
      </c>
      <c r="AM47" s="21" t="n">
        <f aca="false">-'Net Cash Flow -With DP'!AN28</f>
        <v>-0</v>
      </c>
      <c r="AN47" s="21" t="n">
        <f aca="false">-'Net Cash Flow -With DP'!AO28</f>
        <v>-0</v>
      </c>
      <c r="AO47" s="21" t="n">
        <f aca="false">-'Net Cash Flow -With DP'!AP28</f>
        <v>-0</v>
      </c>
      <c r="AP47" s="21" t="n">
        <f aca="false">-'Net Cash Flow -With DP'!AQ28</f>
        <v>-0</v>
      </c>
      <c r="AQ47" s="21" t="n">
        <f aca="false">-'Net Cash Flow -With DP'!AR28</f>
        <v>-0</v>
      </c>
      <c r="AR47" s="21" t="n">
        <f aca="false">-'Net Cash Flow -With DP'!AS28</f>
        <v>-0</v>
      </c>
      <c r="AS47" s="21" t="n">
        <f aca="false">-'Net Cash Flow -With DP'!AT28</f>
        <v>-0</v>
      </c>
      <c r="AT47" s="21" t="n">
        <f aca="false">-'Net Cash Flow -With DP'!AU28</f>
        <v>-0</v>
      </c>
    </row>
    <row r="48" customFormat="false" ht="14.25" hidden="false" customHeight="false" outlineLevel="0" collapsed="false">
      <c r="A48" s="30" t="s">
        <v>46</v>
      </c>
      <c r="B48" s="30"/>
      <c r="C48" s="31" t="n">
        <f aca="false">SUM(C45:C47)</f>
        <v>-91.25</v>
      </c>
      <c r="D48" s="31" t="n">
        <f aca="false">SUM(D45:D47)</f>
        <v>-11.25</v>
      </c>
      <c r="E48" s="31" t="n">
        <f aca="false">SUM(E45:E47)</f>
        <v>3.8892375</v>
      </c>
      <c r="F48" s="31" t="n">
        <f aca="false">SUM(F45:F47)</f>
        <v>19.028475</v>
      </c>
      <c r="G48" s="31" t="n">
        <f aca="false">SUM(G45:G47)</f>
        <v>1.01200625</v>
      </c>
      <c r="H48" s="31" t="n">
        <f aca="false">SUM(H45:H47)</f>
        <v>9.8855375</v>
      </c>
      <c r="I48" s="31" t="n">
        <f aca="false">SUM(I45:I47)</f>
        <v>-18.24569</v>
      </c>
      <c r="J48" s="31" t="n">
        <f aca="false">SUM(J45:J47)</f>
        <v>-1.49783062499999</v>
      </c>
      <c r="K48" s="31" t="n">
        <f aca="false">SUM(K45:K47)</f>
        <v>6.6975884375</v>
      </c>
      <c r="L48" s="31" t="n">
        <f aca="false">SUM(L45:L47)</f>
        <v>421.6225775</v>
      </c>
      <c r="M48" s="31" t="n">
        <f aca="false">SUM(M45:M47)</f>
        <v>138.76674</v>
      </c>
      <c r="N48" s="31" t="n">
        <f aca="false">SUM(N45:N47)</f>
        <v>129.72299</v>
      </c>
      <c r="O48" s="31" t="n">
        <f aca="false">SUM(O45:O47)</f>
        <v>-93.38729</v>
      </c>
      <c r="P48" s="31" t="n">
        <f aca="false">SUM(P45:P47)</f>
        <v>-120.95083125</v>
      </c>
      <c r="Q48" s="31" t="n">
        <f aca="false">SUM(Q45:Q47)</f>
        <v>-171.55083125</v>
      </c>
      <c r="R48" s="31" t="n">
        <f aca="false">SUM(R45:R47)</f>
        <v>-118.169164375</v>
      </c>
      <c r="S48" s="31" t="n">
        <f aca="false">SUM(S45:S47)</f>
        <v>16.2266396875</v>
      </c>
      <c r="T48" s="31" t="n">
        <f aca="false">SUM(T45:T47)</f>
        <v>14.7127159375</v>
      </c>
      <c r="U48" s="31" t="n">
        <f aca="false">SUM(U45:U47)</f>
        <v>8.7239446875</v>
      </c>
      <c r="V48" s="31" t="n">
        <f aca="false">SUM(V45:V47)</f>
        <v>4.3829446875</v>
      </c>
      <c r="W48" s="31" t="n">
        <f aca="false">SUM(W45:W47)</f>
        <v>26.8829446875</v>
      </c>
      <c r="X48" s="31" t="n">
        <f aca="false">SUM(X45:X47)</f>
        <v>19.6027259375</v>
      </c>
      <c r="Y48" s="31" t="n">
        <f aca="false">SUM(Y45:Y47)</f>
        <v>19.6027259375</v>
      </c>
      <c r="Z48" s="31" t="n">
        <f aca="false">SUM(Z45:Z47)</f>
        <v>19.6027259375</v>
      </c>
      <c r="AA48" s="31" t="n">
        <f aca="false">SUM(AA45:AA47)</f>
        <v>36.3147259375</v>
      </c>
      <c r="AB48" s="31" t="n">
        <f aca="false">SUM(AB45:AB47)</f>
        <v>33.0386275</v>
      </c>
      <c r="AC48" s="31" t="n">
        <f aca="false">SUM(AC45:AC47)</f>
        <v>29.43017125</v>
      </c>
      <c r="AD48" s="31" t="n">
        <f aca="false">SUM(AD45:AD47)</f>
        <v>25.08917125</v>
      </c>
      <c r="AE48" s="31" t="n">
        <f aca="false">SUM(AE45:AE47)</f>
        <v>-82.6690391015624</v>
      </c>
      <c r="AF48" s="31" t="n">
        <f aca="false">SUM(AF45:AF47)</f>
        <v>14.112658828125</v>
      </c>
      <c r="AG48" s="31" t="n">
        <f aca="false">SUM(AG45:AG47)</f>
        <v>14.112658828125</v>
      </c>
      <c r="AH48" s="31" t="n">
        <f aca="false">SUM(AH45:AH47)</f>
        <v>14.112658828125</v>
      </c>
      <c r="AI48" s="31" t="n">
        <f aca="false">SUM(AI45:AI47)</f>
        <v>14.112658828125</v>
      </c>
      <c r="AJ48" s="31" t="n">
        <f aca="false">SUM(AJ45:AJ47)</f>
        <v>12.8841219140625</v>
      </c>
      <c r="AK48" s="31" t="n">
        <f aca="false">SUM(AK45:AK47)</f>
        <v>12.8841219140625</v>
      </c>
      <c r="AL48" s="31" t="n">
        <f aca="false">SUM(AL45:AL47)</f>
        <v>10.5409993359375</v>
      </c>
      <c r="AM48" s="31" t="n">
        <f aca="false">SUM(AM45:AM47)</f>
        <v>5.41471921875</v>
      </c>
      <c r="AN48" s="31" t="n">
        <f aca="false">SUM(AN45:AN47)</f>
        <v>2.00839078125</v>
      </c>
      <c r="AO48" s="31" t="n">
        <f aca="false">SUM(AO45:AO47)</f>
        <v>0</v>
      </c>
      <c r="AP48" s="31" t="n">
        <f aca="false">SUM(AP45:AP47)</f>
        <v>0</v>
      </c>
      <c r="AQ48" s="31" t="n">
        <f aca="false">SUM(AQ45:AQ47)</f>
        <v>0</v>
      </c>
      <c r="AR48" s="31" t="n">
        <f aca="false">SUM(AR45:AR47)</f>
        <v>0</v>
      </c>
      <c r="AS48" s="31" t="n">
        <f aca="false">SUM(AS45:AS47)</f>
        <v>0</v>
      </c>
      <c r="AT48" s="31" t="n">
        <f aca="false">SUM(AT45:AT47)</f>
        <v>0</v>
      </c>
    </row>
    <row r="49" customFormat="false" ht="14.25" hidden="false" customHeight="false" outlineLevel="0" collapsed="false">
      <c r="A49" s="0" t="s">
        <v>47</v>
      </c>
      <c r="C49" s="21" t="n">
        <f aca="false">C48</f>
        <v>-91.25</v>
      </c>
      <c r="D49" s="9" t="n">
        <f aca="false">C49+D48</f>
        <v>-102.5</v>
      </c>
      <c r="E49" s="9" t="n">
        <f aca="false">D49+E48</f>
        <v>-98.6107625</v>
      </c>
      <c r="F49" s="9" t="n">
        <f aca="false">E49+F48</f>
        <v>-79.5822875</v>
      </c>
      <c r="G49" s="9" t="n">
        <f aca="false">F49+G48</f>
        <v>-78.57028125</v>
      </c>
      <c r="H49" s="9" t="n">
        <f aca="false">G49+H48</f>
        <v>-68.68474375</v>
      </c>
      <c r="I49" s="9" t="n">
        <f aca="false">H49+I48</f>
        <v>-86.93043375</v>
      </c>
      <c r="J49" s="9" t="n">
        <f aca="false">I49+J48</f>
        <v>-88.428264375</v>
      </c>
      <c r="K49" s="9" t="n">
        <f aca="false">J49+K48</f>
        <v>-81.7306759375</v>
      </c>
      <c r="L49" s="9" t="n">
        <f aca="false">K49+L48</f>
        <v>339.8919015625</v>
      </c>
      <c r="M49" s="9" t="n">
        <f aca="false">L49+M48</f>
        <v>478.6586415625</v>
      </c>
      <c r="N49" s="9" t="n">
        <f aca="false">M49+N48</f>
        <v>608.3816315625</v>
      </c>
      <c r="O49" s="9" t="n">
        <f aca="false">N49+O48</f>
        <v>514.9943415625</v>
      </c>
      <c r="P49" s="9" t="n">
        <f aca="false">O49+P48</f>
        <v>394.0435103125</v>
      </c>
      <c r="Q49" s="9" t="n">
        <f aca="false">P49+Q48</f>
        <v>222.4926790625</v>
      </c>
      <c r="R49" s="9" t="n">
        <f aca="false">Q49+R48</f>
        <v>104.3235146875</v>
      </c>
      <c r="S49" s="9" t="n">
        <f aca="false">R49+S48</f>
        <v>120.550154375</v>
      </c>
      <c r="T49" s="9" t="n">
        <f aca="false">S49+T48</f>
        <v>135.2628703125</v>
      </c>
      <c r="U49" s="9" t="n">
        <f aca="false">T49+U48</f>
        <v>143.986815</v>
      </c>
      <c r="V49" s="9" t="n">
        <f aca="false">U49+V48</f>
        <v>148.3697596875</v>
      </c>
      <c r="W49" s="9" t="n">
        <f aca="false">V49+W48</f>
        <v>175.252704375</v>
      </c>
      <c r="X49" s="9" t="n">
        <f aca="false">W49+X48</f>
        <v>194.8554303125</v>
      </c>
      <c r="Y49" s="9" t="n">
        <f aca="false">X49+Y48</f>
        <v>214.45815625</v>
      </c>
      <c r="Z49" s="9" t="n">
        <f aca="false">Y49+Z48</f>
        <v>234.0608821875</v>
      </c>
      <c r="AA49" s="9" t="n">
        <f aca="false">Z49+AA48</f>
        <v>270.375608125</v>
      </c>
      <c r="AB49" s="9" t="n">
        <f aca="false">AA49+AB48</f>
        <v>303.414235625</v>
      </c>
      <c r="AC49" s="9" t="n">
        <f aca="false">AB49+AC48</f>
        <v>332.844406875</v>
      </c>
      <c r="AD49" s="9" t="n">
        <f aca="false">AC49+AD48</f>
        <v>357.933578125</v>
      </c>
      <c r="AE49" s="9" t="n">
        <f aca="false">AD49+AE48</f>
        <v>275.264539023438</v>
      </c>
      <c r="AF49" s="9" t="n">
        <f aca="false">AE49+AF48</f>
        <v>289.377197851563</v>
      </c>
      <c r="AG49" s="9" t="n">
        <f aca="false">AF49+AG48</f>
        <v>303.489856679688</v>
      </c>
      <c r="AH49" s="9" t="n">
        <f aca="false">AG49+AH48</f>
        <v>317.602515507813</v>
      </c>
      <c r="AI49" s="9" t="n">
        <f aca="false">AH49+AI48</f>
        <v>331.715174335938</v>
      </c>
      <c r="AJ49" s="9" t="n">
        <f aca="false">AI49+AJ48</f>
        <v>344.59929625</v>
      </c>
      <c r="AK49" s="9" t="n">
        <f aca="false">AJ49+AK48</f>
        <v>357.483418164063</v>
      </c>
      <c r="AL49" s="9" t="n">
        <f aca="false">AK49+AL48</f>
        <v>368.0244175</v>
      </c>
      <c r="AM49" s="9" t="n">
        <f aca="false">AL49+AM48</f>
        <v>373.43913671875</v>
      </c>
      <c r="AN49" s="9" t="n">
        <f aca="false">AM49+AN48</f>
        <v>375.4475275</v>
      </c>
      <c r="AO49" s="9" t="n">
        <f aca="false">AN49+AO48</f>
        <v>375.4475275</v>
      </c>
      <c r="AP49" s="9" t="n">
        <f aca="false">AO49+AP48</f>
        <v>375.4475275</v>
      </c>
      <c r="AQ49" s="9" t="n">
        <f aca="false">AP49+AQ48</f>
        <v>375.4475275</v>
      </c>
      <c r="AR49" s="9" t="n">
        <f aca="false">AQ49+AR48</f>
        <v>375.4475275</v>
      </c>
      <c r="AS49" s="9" t="n">
        <f aca="false">AR49+AS48</f>
        <v>375.4475275</v>
      </c>
      <c r="AT49" s="9" t="n">
        <f aca="false">AS49+AT48</f>
        <v>375.4475275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4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6" activeCellId="0" sqref="E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6.88"/>
    <col collapsed="false" customWidth="true" hidden="false" outlineLevel="0" max="2" min="2" style="0" width="6.22"/>
    <col collapsed="false" customWidth="true" hidden="false" outlineLevel="0" max="3" min="3" style="21" width="13.77"/>
    <col collapsed="false" customWidth="true" hidden="false" outlineLevel="0" max="4" min="4" style="0" width="22.77"/>
    <col collapsed="false" customWidth="true" hidden="false" outlineLevel="0" max="5" min="5" style="22" width="16.11"/>
    <col collapsed="false" customWidth="true" hidden="false" outlineLevel="0" max="6" min="6" style="0" width="16.11"/>
  </cols>
  <sheetData>
    <row r="1" customFormat="false" ht="15" hidden="false" customHeight="false" outlineLevel="0" collapsed="false">
      <c r="A1" s="23" t="s">
        <v>48</v>
      </c>
      <c r="B1" s="22"/>
    </row>
    <row r="2" customFormat="false" ht="15" hidden="false" customHeight="false" outlineLevel="0" collapsed="false">
      <c r="A2" s="24" t="s">
        <v>12</v>
      </c>
      <c r="B2" s="22" t="s">
        <v>13</v>
      </c>
      <c r="C2" s="25" t="n">
        <v>14910</v>
      </c>
      <c r="D2" s="12" t="s">
        <v>14</v>
      </c>
      <c r="E2" s="22" t="n">
        <v>19</v>
      </c>
      <c r="F2" s="12" t="s">
        <v>15</v>
      </c>
    </row>
    <row r="3" customFormat="false" ht="15" hidden="false" customHeight="false" outlineLevel="0" collapsed="false">
      <c r="A3" s="24" t="s">
        <v>16</v>
      </c>
      <c r="B3" s="22"/>
      <c r="C3" s="26" t="n">
        <f aca="false">C4/C2</f>
        <v>0.3</v>
      </c>
      <c r="D3" s="12" t="s">
        <v>17</v>
      </c>
      <c r="E3" s="22" t="n">
        <v>36</v>
      </c>
      <c r="F3" s="12" t="s">
        <v>15</v>
      </c>
    </row>
    <row r="4" customFormat="false" ht="15" hidden="false" customHeight="false" outlineLevel="0" collapsed="false">
      <c r="A4" s="24" t="s">
        <v>18</v>
      </c>
      <c r="B4" s="22" t="s">
        <v>13</v>
      </c>
      <c r="C4" s="25" t="n">
        <v>4473</v>
      </c>
      <c r="D4" s="12" t="s">
        <v>19</v>
      </c>
      <c r="E4" s="22" t="n">
        <f aca="false">E3+E2-1</f>
        <v>54</v>
      </c>
      <c r="F4" s="12" t="s">
        <v>15</v>
      </c>
    </row>
    <row r="5" customFormat="false" ht="14.25" hidden="false" customHeight="false" outlineLevel="0" collapsed="false">
      <c r="A5" s="0" t="s">
        <v>20</v>
      </c>
      <c r="B5" s="22"/>
      <c r="C5" s="21" t="s">
        <v>21</v>
      </c>
    </row>
    <row r="6" customFormat="false" ht="14.25" hidden="false" customHeight="false" outlineLevel="0" collapsed="false">
      <c r="A6" s="0" t="s">
        <v>22</v>
      </c>
      <c r="B6" s="22" t="s">
        <v>13</v>
      </c>
      <c r="C6" s="21" t="n">
        <f aca="false">C4</f>
        <v>4473</v>
      </c>
      <c r="D6" s="12" t="s">
        <v>23</v>
      </c>
      <c r="E6" s="22" t="n">
        <v>13</v>
      </c>
      <c r="F6" s="12" t="s">
        <v>15</v>
      </c>
    </row>
    <row r="7" customFormat="false" ht="14.25" hidden="false" customHeight="false" outlineLevel="0" collapsed="false">
      <c r="A7" s="0" t="s">
        <v>24</v>
      </c>
      <c r="B7" s="22" t="s">
        <v>13</v>
      </c>
      <c r="C7" s="21" t="n">
        <v>8946</v>
      </c>
      <c r="D7" s="12" t="s">
        <v>25</v>
      </c>
      <c r="E7" s="9" t="n">
        <f aca="false">MIN(C49:AT49)</f>
        <v>-102.0180625</v>
      </c>
      <c r="F7" s="12" t="s">
        <v>26</v>
      </c>
    </row>
    <row r="8" customFormat="false" ht="14.25" hidden="false" customHeight="false" outlineLevel="0" collapsed="false">
      <c r="A8" s="0" t="s">
        <v>27</v>
      </c>
      <c r="B8" s="22" t="s">
        <v>13</v>
      </c>
      <c r="C8" s="21" t="n">
        <f aca="false">C7+C6</f>
        <v>13419</v>
      </c>
    </row>
    <row r="9" customFormat="false" ht="15" hidden="false" customHeight="false" outlineLevel="0" collapsed="false">
      <c r="A9" s="0" t="s">
        <v>28</v>
      </c>
      <c r="C9" s="26" t="n">
        <v>0.2</v>
      </c>
    </row>
    <row r="10" customFormat="false" ht="14.25" hidden="false" customHeight="false" outlineLevel="0" collapsed="false">
      <c r="A10" s="27" t="s">
        <v>29</v>
      </c>
      <c r="B10" s="27"/>
      <c r="C10" s="28" t="n">
        <f aca="false">Summary!B4</f>
        <v>200</v>
      </c>
    </row>
    <row r="11" customFormat="false" ht="14.25" hidden="false" customHeight="false" outlineLevel="0" collapsed="false">
      <c r="C11" s="29" t="s">
        <v>26</v>
      </c>
      <c r="D11" s="29" t="s">
        <v>30</v>
      </c>
      <c r="E11" s="29" t="s">
        <v>30</v>
      </c>
      <c r="F11" s="29"/>
    </row>
    <row r="12" customFormat="false" ht="14.25" hidden="false" customHeight="false" outlineLevel="0" collapsed="false">
      <c r="A12" s="30" t="s">
        <v>31</v>
      </c>
      <c r="B12" s="30"/>
      <c r="C12" s="31" t="n">
        <f aca="false">SUM(C13:C14)</f>
        <v>1503.976359375</v>
      </c>
      <c r="D12" s="31" t="n">
        <f aca="false">'Net Cash Flow -With DP'!C23</f>
        <v>872.637108789829</v>
      </c>
      <c r="E12" s="31" t="n">
        <f aca="false">'Net Cash Flow -Without DP'!C23</f>
        <v>893.657825148283</v>
      </c>
      <c r="F12" s="31"/>
    </row>
    <row r="13" customFormat="false" ht="14.25" hidden="false" customHeight="false" outlineLevel="0" collapsed="false">
      <c r="A13" s="32" t="s">
        <v>32</v>
      </c>
      <c r="C13" s="21" t="n">
        <f aca="false">C32-C36</f>
        <v>605.742046875</v>
      </c>
      <c r="D13" s="21"/>
      <c r="E13" s="21"/>
      <c r="F13" s="21"/>
    </row>
    <row r="14" customFormat="false" ht="14.25" hidden="false" customHeight="false" outlineLevel="0" collapsed="false">
      <c r="A14" s="32" t="s">
        <v>33</v>
      </c>
      <c r="C14" s="21" t="n">
        <f aca="false">C33-C37</f>
        <v>898.2343125</v>
      </c>
      <c r="D14" s="21"/>
      <c r="E14" s="21"/>
      <c r="F14" s="21"/>
    </row>
    <row r="15" customFormat="false" ht="14.25" hidden="false" customHeight="false" outlineLevel="0" collapsed="false">
      <c r="A15" s="32"/>
      <c r="D15" s="21"/>
      <c r="E15" s="21"/>
      <c r="F15" s="21"/>
    </row>
    <row r="16" customFormat="false" ht="14.25" hidden="false" customHeight="false" outlineLevel="0" collapsed="false">
      <c r="C16" s="29" t="s">
        <v>26</v>
      </c>
      <c r="D16" s="29" t="s">
        <v>30</v>
      </c>
      <c r="E16" s="29" t="s">
        <v>30</v>
      </c>
      <c r="F16" s="29"/>
    </row>
    <row r="17" customFormat="false" ht="14.25" hidden="false" customHeight="false" outlineLevel="0" collapsed="false">
      <c r="A17" s="30" t="s">
        <v>34</v>
      </c>
      <c r="B17" s="30"/>
      <c r="C17" s="31" t="n">
        <f aca="false">SUM(C18:C20)</f>
        <v>-862.28343</v>
      </c>
      <c r="D17" s="31" t="n">
        <f aca="false">-'Net Cash Flow -With DP'!C35</f>
        <v>-565.104737698299</v>
      </c>
      <c r="E17" s="31" t="n">
        <f aca="false">-'Net Cash Flow -Without DP'!C35</f>
        <v>-565.104737698299</v>
      </c>
      <c r="F17" s="31"/>
    </row>
    <row r="18" customFormat="false" ht="14.25" hidden="false" customHeight="false" outlineLevel="0" collapsed="false">
      <c r="A18" s="32" t="s">
        <v>35</v>
      </c>
      <c r="C18" s="21" t="n">
        <f aca="false">-'Cash Out Detail'!C29/1000000</f>
        <v>-650.76</v>
      </c>
      <c r="D18" s="21"/>
      <c r="E18" s="21"/>
      <c r="F18" s="21"/>
    </row>
    <row r="19" customFormat="false" ht="14.25" hidden="false" customHeight="false" outlineLevel="0" collapsed="false">
      <c r="A19" s="32" t="s">
        <v>36</v>
      </c>
      <c r="B19" s="33" t="n">
        <v>0.04</v>
      </c>
      <c r="C19" s="21" t="n">
        <f aca="false">-'Cash Out Detail'!C34/1000000</f>
        <v>-106.94943</v>
      </c>
      <c r="D19" s="21"/>
      <c r="E19" s="21"/>
      <c r="F19" s="21"/>
    </row>
    <row r="20" customFormat="false" ht="14.25" hidden="false" customHeight="false" outlineLevel="0" collapsed="false">
      <c r="A20" s="32" t="s">
        <v>37</v>
      </c>
      <c r="B20" s="33" t="n">
        <v>0.15</v>
      </c>
      <c r="C20" s="21" t="n">
        <f aca="false">-'Cash Out Detail'!C39/1000000</f>
        <v>-104.574</v>
      </c>
      <c r="D20" s="21"/>
      <c r="E20" s="21"/>
      <c r="F20" s="21"/>
    </row>
    <row r="21" customFormat="false" ht="14.25" hidden="false" customHeight="false" outlineLevel="0" collapsed="false">
      <c r="D21" s="21"/>
      <c r="E21" s="21"/>
      <c r="F21" s="21"/>
    </row>
    <row r="22" customFormat="false" ht="14.25" hidden="false" customHeight="false" outlineLevel="0" collapsed="false">
      <c r="C22" s="29" t="s">
        <v>26</v>
      </c>
      <c r="D22" s="29" t="s">
        <v>30</v>
      </c>
      <c r="E22" s="29" t="s">
        <v>38</v>
      </c>
      <c r="F22" s="29" t="s">
        <v>5</v>
      </c>
    </row>
    <row r="23" customFormat="false" ht="14.25" hidden="false" customHeight="false" outlineLevel="0" collapsed="false">
      <c r="A23" s="27" t="s">
        <v>39</v>
      </c>
      <c r="B23" s="27"/>
      <c r="C23" s="28" t="n">
        <f aca="false">C12+C17</f>
        <v>641.692929375</v>
      </c>
      <c r="D23" s="28" t="n">
        <f aca="false">Summary!D10</f>
        <v>307.532371091529</v>
      </c>
      <c r="E23" s="28" t="n">
        <f aca="false">Summary!C10</f>
        <v>328.553087449984</v>
      </c>
      <c r="F23" s="34" t="n">
        <f aca="false">D23-E23</f>
        <v>-21.0207163584544</v>
      </c>
    </row>
    <row r="27" customFormat="false" ht="14.25" hidden="false" customHeight="false" outlineLevel="0" collapsed="false">
      <c r="A27" s="35" t="s">
        <v>40</v>
      </c>
      <c r="B27" s="35"/>
      <c r="C27" s="36" t="n">
        <f aca="false">SUM(C28:C29)</f>
        <v>3342.1696875</v>
      </c>
    </row>
    <row r="28" customFormat="false" ht="14.25" hidden="false" customHeight="false" outlineLevel="0" collapsed="false">
      <c r="A28" s="32" t="s">
        <v>32</v>
      </c>
      <c r="B28" s="32"/>
      <c r="C28" s="21" t="n">
        <f aca="false">C32*100/80</f>
        <v>1346.0934375</v>
      </c>
    </row>
    <row r="29" customFormat="false" ht="14.25" hidden="false" customHeight="false" outlineLevel="0" collapsed="false">
      <c r="A29" s="32" t="s">
        <v>33</v>
      </c>
      <c r="B29" s="32"/>
      <c r="C29" s="21" t="n">
        <f aca="false">C33*100/80</f>
        <v>1996.07625</v>
      </c>
    </row>
    <row r="31" customFormat="false" ht="14.25" hidden="false" customHeight="false" outlineLevel="0" collapsed="false">
      <c r="A31" s="35" t="s">
        <v>41</v>
      </c>
      <c r="B31" s="35"/>
      <c r="C31" s="36" t="n">
        <f aca="false">SUM(C32:C33)</f>
        <v>2673.73575</v>
      </c>
    </row>
    <row r="32" customFormat="false" ht="14.25" hidden="false" customHeight="false" outlineLevel="0" collapsed="false">
      <c r="A32" s="32" t="s">
        <v>32</v>
      </c>
      <c r="B32" s="32"/>
      <c r="C32" s="21" t="n">
        <f aca="false">'L''avenir'!D24/1000</f>
        <v>1076.87475</v>
      </c>
    </row>
    <row r="33" customFormat="false" ht="14.25" hidden="false" customHeight="false" outlineLevel="0" collapsed="false">
      <c r="A33" s="32" t="s">
        <v>33</v>
      </c>
      <c r="B33" s="32"/>
      <c r="C33" s="21" t="n">
        <f aca="false">'L''avenir'!D25/1000</f>
        <v>1596.861</v>
      </c>
    </row>
    <row r="35" customFormat="false" ht="14.25" hidden="false" customHeight="false" outlineLevel="0" collapsed="false">
      <c r="A35" s="35" t="s">
        <v>42</v>
      </c>
      <c r="B35" s="37" t="n">
        <v>0.35</v>
      </c>
      <c r="C35" s="36" t="n">
        <f aca="false">SUM(C36:C37)</f>
        <v>1169.759390625</v>
      </c>
    </row>
    <row r="36" customFormat="false" ht="14.25" hidden="false" customHeight="false" outlineLevel="0" collapsed="false">
      <c r="A36" s="32" t="s">
        <v>32</v>
      </c>
      <c r="B36" s="32"/>
      <c r="C36" s="21" t="n">
        <f aca="false">C28*B35</f>
        <v>471.132703125</v>
      </c>
    </row>
    <row r="37" customFormat="false" ht="14.25" hidden="false" customHeight="false" outlineLevel="0" collapsed="false">
      <c r="A37" s="32" t="s">
        <v>33</v>
      </c>
      <c r="B37" s="32"/>
      <c r="C37" s="21" t="n">
        <f aca="false">C29*B35</f>
        <v>698.6266875</v>
      </c>
    </row>
    <row r="44" customFormat="false" ht="14.25" hidden="false" customHeight="false" outlineLevel="0" collapsed="false">
      <c r="A44" s="30"/>
      <c r="B44" s="30"/>
      <c r="C44" s="31" t="str">
        <f aca="false">'Net Cash Flow -With DP'!D3</f>
        <v>M 3</v>
      </c>
      <c r="D44" s="31" t="str">
        <f aca="false">'Net Cash Flow -With DP'!E3</f>
        <v>M 6</v>
      </c>
      <c r="E44" s="31" t="str">
        <f aca="false">'Net Cash Flow -With DP'!F3</f>
        <v>M 9</v>
      </c>
      <c r="F44" s="31" t="str">
        <f aca="false">'Net Cash Flow -With DP'!G3</f>
        <v>M 12</v>
      </c>
      <c r="G44" s="31" t="str">
        <f aca="false">'Net Cash Flow -With DP'!H3</f>
        <v>M 15</v>
      </c>
      <c r="H44" s="31" t="str">
        <f aca="false">'Net Cash Flow -With DP'!I3</f>
        <v>M 18</v>
      </c>
      <c r="I44" s="31" t="str">
        <f aca="false">'Net Cash Flow -With DP'!J3</f>
        <v>M 21</v>
      </c>
      <c r="J44" s="31" t="str">
        <f aca="false">'Net Cash Flow -With DP'!K3</f>
        <v>M 24</v>
      </c>
      <c r="K44" s="31" t="str">
        <f aca="false">'Net Cash Flow -With DP'!L3</f>
        <v>M 27</v>
      </c>
      <c r="L44" s="31" t="str">
        <f aca="false">'Net Cash Flow -With DP'!M3</f>
        <v>M 30</v>
      </c>
      <c r="M44" s="31" t="str">
        <f aca="false">'Net Cash Flow -With DP'!N3</f>
        <v>M 33</v>
      </c>
      <c r="N44" s="31" t="str">
        <f aca="false">'Net Cash Flow -With DP'!O3</f>
        <v>M 36</v>
      </c>
      <c r="O44" s="31" t="str">
        <f aca="false">'Net Cash Flow -With DP'!P3</f>
        <v>M 39</v>
      </c>
      <c r="P44" s="31" t="str">
        <f aca="false">'Net Cash Flow -With DP'!Q3</f>
        <v>M 42</v>
      </c>
      <c r="Q44" s="31" t="str">
        <f aca="false">'Net Cash Flow -With DP'!R3</f>
        <v>M 45</v>
      </c>
      <c r="R44" s="31" t="str">
        <f aca="false">'Net Cash Flow -With DP'!S3</f>
        <v>M 48</v>
      </c>
      <c r="S44" s="31" t="str">
        <f aca="false">'Net Cash Flow -With DP'!T3</f>
        <v>M 51</v>
      </c>
      <c r="T44" s="31" t="str">
        <f aca="false">'Net Cash Flow -With DP'!U3</f>
        <v>M 54</v>
      </c>
      <c r="U44" s="31" t="str">
        <f aca="false">'Net Cash Flow -With DP'!V3</f>
        <v>M 57</v>
      </c>
      <c r="V44" s="31" t="str">
        <f aca="false">'Net Cash Flow -With DP'!W3</f>
        <v>M 60</v>
      </c>
      <c r="W44" s="31" t="str">
        <f aca="false">'Net Cash Flow -With DP'!X3</f>
        <v>M 63</v>
      </c>
      <c r="X44" s="31" t="str">
        <f aca="false">'Net Cash Flow -With DP'!Y3</f>
        <v>M 66</v>
      </c>
      <c r="Y44" s="31" t="str">
        <f aca="false">'Net Cash Flow -With DP'!Z3</f>
        <v>M 69</v>
      </c>
      <c r="Z44" s="31" t="str">
        <f aca="false">'Net Cash Flow -With DP'!AA3</f>
        <v>M 72</v>
      </c>
      <c r="AA44" s="31" t="str">
        <f aca="false">'Net Cash Flow -With DP'!AB3</f>
        <v>M 75</v>
      </c>
      <c r="AB44" s="31" t="str">
        <f aca="false">'Net Cash Flow -With DP'!AC3</f>
        <v>M 78</v>
      </c>
      <c r="AC44" s="31" t="str">
        <f aca="false">'Net Cash Flow -With DP'!AD3</f>
        <v>M 81</v>
      </c>
      <c r="AD44" s="31" t="str">
        <f aca="false">'Net Cash Flow -With DP'!AE3</f>
        <v>M 84</v>
      </c>
      <c r="AE44" s="31" t="str">
        <f aca="false">'Net Cash Flow -With DP'!AF3</f>
        <v>M 87</v>
      </c>
      <c r="AF44" s="31" t="str">
        <f aca="false">'Net Cash Flow -With DP'!AG3</f>
        <v>M 90</v>
      </c>
      <c r="AG44" s="31" t="str">
        <f aca="false">'Net Cash Flow -With DP'!AH3</f>
        <v>M 93</v>
      </c>
      <c r="AH44" s="31" t="str">
        <f aca="false">'Net Cash Flow -With DP'!AI3</f>
        <v>M 96</v>
      </c>
      <c r="AI44" s="31" t="str">
        <f aca="false">'Net Cash Flow -With DP'!AJ3</f>
        <v>M 99</v>
      </c>
      <c r="AJ44" s="31" t="str">
        <f aca="false">'Net Cash Flow -With DP'!AK3</f>
        <v>M 102</v>
      </c>
      <c r="AK44" s="31" t="str">
        <f aca="false">'Net Cash Flow -With DP'!AL3</f>
        <v>M 105</v>
      </c>
      <c r="AL44" s="31" t="str">
        <f aca="false">'Net Cash Flow -With DP'!AM3</f>
        <v>M 108</v>
      </c>
      <c r="AM44" s="31" t="str">
        <f aca="false">'Net Cash Flow -With DP'!AN3</f>
        <v>M 111</v>
      </c>
      <c r="AN44" s="31" t="str">
        <f aca="false">'Net Cash Flow -With DP'!AO3</f>
        <v>M 114</v>
      </c>
      <c r="AO44" s="31" t="str">
        <f aca="false">'Net Cash Flow -With DP'!AP3</f>
        <v>M 117</v>
      </c>
      <c r="AP44" s="31" t="str">
        <f aca="false">'Net Cash Flow -With DP'!AQ3</f>
        <v>M 120</v>
      </c>
      <c r="AQ44" s="31" t="str">
        <f aca="false">'Net Cash Flow -With DP'!AR3</f>
        <v>M 123</v>
      </c>
      <c r="AR44" s="31" t="str">
        <f aca="false">'Net Cash Flow -With DP'!AS3</f>
        <v>M 126</v>
      </c>
      <c r="AS44" s="31" t="str">
        <f aca="false">'Net Cash Flow -With DP'!AT3</f>
        <v>M 129</v>
      </c>
      <c r="AT44" s="31" t="n">
        <f aca="false">'Net Cash Flow -With DP'!AU3</f>
        <v>0</v>
      </c>
    </row>
    <row r="45" customFormat="false" ht="14.25" hidden="false" customHeight="false" outlineLevel="0" collapsed="false">
      <c r="A45" s="38" t="s">
        <v>43</v>
      </c>
      <c r="C45" s="21" t="n">
        <f aca="false">'Net Cash Flow -With DP'!D5</f>
        <v>0</v>
      </c>
      <c r="D45" s="21" t="n">
        <f aca="false">'Net Cash Flow -With DP'!E5</f>
        <v>0</v>
      </c>
      <c r="E45" s="21" t="n">
        <f aca="false">'Net Cash Flow -With DP'!F5</f>
        <v>0</v>
      </c>
      <c r="F45" s="21" t="n">
        <f aca="false">'Net Cash Flow -With DP'!G5</f>
        <v>0</v>
      </c>
      <c r="G45" s="21" t="n">
        <f aca="false">'Net Cash Flow -With DP'!H5</f>
        <v>18.11565</v>
      </c>
      <c r="H45" s="21" t="n">
        <f aca="false">'Net Cash Flow -With DP'!I5</f>
        <v>36.2313</v>
      </c>
      <c r="I45" s="21" t="n">
        <f aca="false">'Net Cash Flow -With DP'!J5</f>
        <v>58.260825</v>
      </c>
      <c r="J45" s="21" t="n">
        <f aca="false">'Net Cash Flow -With DP'!K5</f>
        <v>69.01839</v>
      </c>
      <c r="K45" s="21" t="n">
        <f aca="false">'Net Cash Flow -With DP'!L5</f>
        <v>67.087545</v>
      </c>
      <c r="L45" s="21" t="n">
        <f aca="false">'Net Cash Flow -With DP'!M5</f>
        <v>72.9732675</v>
      </c>
      <c r="M45" s="21" t="n">
        <f aca="false">'Net Cash Flow -With DP'!N5</f>
        <v>88.871055</v>
      </c>
      <c r="N45" s="21" t="n">
        <f aca="false">'Net Cash Flow -With DP'!O5</f>
        <v>105.60753</v>
      </c>
      <c r="O45" s="21" t="n">
        <f aca="false">'Net Cash Flow -With DP'!P5</f>
        <v>115.25243625</v>
      </c>
      <c r="P45" s="21" t="n">
        <f aca="false">'Net Cash Flow -With DP'!Q5</f>
        <v>124.8973425</v>
      </c>
      <c r="Q45" s="21" t="n">
        <f aca="false">'Net Cash Flow -With DP'!R5</f>
        <v>683.0904675</v>
      </c>
      <c r="R45" s="21" t="n">
        <f aca="false">'Net Cash Flow -With DP'!S5</f>
        <v>171.6401925</v>
      </c>
      <c r="S45" s="21" t="n">
        <f aca="false">'Net Cash Flow -With DP'!T5</f>
        <v>112.5965925</v>
      </c>
      <c r="T45" s="21" t="n">
        <f aca="false">'Net Cash Flow -With DP'!U5</f>
        <v>89.3369925</v>
      </c>
      <c r="U45" s="21" t="n">
        <f aca="false">'Net Cash Flow -With DP'!V5</f>
        <v>87.5254275</v>
      </c>
      <c r="V45" s="21" t="n">
        <f aca="false">'Net Cash Flow -With DP'!W5</f>
        <v>85.7138625</v>
      </c>
      <c r="W45" s="21" t="n">
        <f aca="false">'Net Cash Flow -With DP'!X5</f>
        <v>77.279461875</v>
      </c>
      <c r="X45" s="21" t="n">
        <f aca="false">'Net Cash Flow -With DP'!Y5</f>
        <v>70.15341375</v>
      </c>
      <c r="Y45" s="21" t="n">
        <f aca="false">'Net Cash Flow -With DP'!Z5</f>
        <v>61.33787625</v>
      </c>
      <c r="Z45" s="21" t="n">
        <f aca="false">'Net Cash Flow -With DP'!AA5</f>
        <v>51.04624875</v>
      </c>
      <c r="AA45" s="21" t="n">
        <f aca="false">'Net Cash Flow -With DP'!AB5</f>
        <v>51.04624875</v>
      </c>
      <c r="AB45" s="21" t="n">
        <f aca="false">'Net Cash Flow -With DP'!AC5</f>
        <v>51.04624875</v>
      </c>
      <c r="AC45" s="21" t="n">
        <f aca="false">'Net Cash Flow -With DP'!AD5</f>
        <v>51.04624875</v>
      </c>
      <c r="AD45" s="21" t="n">
        <f aca="false">'Net Cash Flow -With DP'!AE5</f>
        <v>51.04624875</v>
      </c>
      <c r="AE45" s="21" t="n">
        <f aca="false">'Net Cash Flow -With DP'!AF5</f>
        <v>43.931383125</v>
      </c>
      <c r="AF45" s="21" t="n">
        <f aca="false">'Net Cash Flow -With DP'!AG5</f>
        <v>36.8165175</v>
      </c>
      <c r="AG45" s="21" t="n">
        <f aca="false">'Net Cash Flow -With DP'!AH5</f>
        <v>32.958555</v>
      </c>
      <c r="AH45" s="21" t="n">
        <f aca="false">'Net Cash Flow -With DP'!AI5</f>
        <v>29.1005925</v>
      </c>
      <c r="AI45" s="21" t="n">
        <f aca="false">'Net Cash Flow -With DP'!AJ5</f>
        <v>22.8831225</v>
      </c>
      <c r="AJ45" s="21" t="n">
        <f aca="false">'Net Cash Flow -With DP'!AK5</f>
        <v>19.2823575</v>
      </c>
      <c r="AK45" s="21" t="n">
        <f aca="false">'Net Cash Flow -With DP'!AL5</f>
        <v>16.80357</v>
      </c>
      <c r="AL45" s="21" t="n">
        <f aca="false">'Net Cash Flow -With DP'!AM5</f>
        <v>7.24626</v>
      </c>
      <c r="AM45" s="21" t="n">
        <f aca="false">'Net Cash Flow -With DP'!AN5</f>
        <v>7.24626</v>
      </c>
      <c r="AN45" s="21" t="n">
        <f aca="false">'Net Cash Flow -With DP'!AO5</f>
        <v>7.24626</v>
      </c>
      <c r="AO45" s="21" t="n">
        <f aca="false">'Net Cash Flow -With DP'!AP5</f>
        <v>0</v>
      </c>
      <c r="AP45" s="21" t="n">
        <f aca="false">'Net Cash Flow -With DP'!AQ5</f>
        <v>0</v>
      </c>
      <c r="AQ45" s="21" t="n">
        <f aca="false">'Net Cash Flow -With DP'!AR5</f>
        <v>0</v>
      </c>
      <c r="AR45" s="21" t="n">
        <f aca="false">'Net Cash Flow -With DP'!AS5</f>
        <v>0</v>
      </c>
      <c r="AS45" s="21" t="n">
        <f aca="false">'Net Cash Flow -With DP'!AT5</f>
        <v>0</v>
      </c>
      <c r="AT45" s="21" t="n">
        <f aca="false">'Net Cash Flow -With DP'!AU5</f>
        <v>0</v>
      </c>
    </row>
    <row r="46" customFormat="false" ht="14.25" hidden="false" customHeight="false" outlineLevel="0" collapsed="false">
      <c r="A46" s="38" t="s">
        <v>44</v>
      </c>
      <c r="C46" s="21" t="n">
        <f aca="false">-'Net Cash Flow -With DP'!D11</f>
        <v>-0</v>
      </c>
      <c r="D46" s="21" t="n">
        <f aca="false">-'Net Cash Flow -With DP'!E11</f>
        <v>-0</v>
      </c>
      <c r="E46" s="21" t="n">
        <f aca="false">-'Net Cash Flow -With DP'!F11</f>
        <v>-0</v>
      </c>
      <c r="F46" s="21" t="n">
        <f aca="false">-'Net Cash Flow -With DP'!G11</f>
        <v>-85</v>
      </c>
      <c r="G46" s="21" t="n">
        <f aca="false">-'Net Cash Flow -With DP'!H11</f>
        <v>-22.5</v>
      </c>
      <c r="H46" s="21" t="n">
        <f aca="false">-'Net Cash Flow -With DP'!I11</f>
        <v>-22.5</v>
      </c>
      <c r="I46" s="21" t="n">
        <f aca="false">-'Net Cash Flow -With DP'!J11</f>
        <v>-22.5</v>
      </c>
      <c r="J46" s="21" t="n">
        <f aca="false">-'Net Cash Flow -With DP'!K11</f>
        <v>-22.5</v>
      </c>
      <c r="K46" s="21" t="n">
        <f aca="false">-'Net Cash Flow -With DP'!L11</f>
        <v>-45</v>
      </c>
      <c r="L46" s="21" t="n">
        <f aca="false">-'Net Cash Flow -With DP'!M11</f>
        <v>-45</v>
      </c>
      <c r="M46" s="21" t="n">
        <f aca="false">-'Net Cash Flow -With DP'!N11</f>
        <v>-45</v>
      </c>
      <c r="N46" s="21" t="n">
        <f aca="false">-'Net Cash Flow -With DP'!O11</f>
        <v>-45</v>
      </c>
      <c r="O46" s="21" t="n">
        <f aca="false">-'Net Cash Flow -With DP'!P11</f>
        <v>-56.25</v>
      </c>
      <c r="P46" s="21" t="n">
        <f aca="false">-'Net Cash Flow -With DP'!Q11</f>
        <v>-56.25</v>
      </c>
      <c r="Q46" s="21" t="n">
        <f aca="false">-'Net Cash Flow -With DP'!R11</f>
        <v>-56.25</v>
      </c>
      <c r="R46" s="21" t="n">
        <f aca="false">-'Net Cash Flow -With DP'!S11</f>
        <v>-56.25</v>
      </c>
      <c r="S46" s="21" t="n">
        <f aca="false">-'Net Cash Flow -With DP'!T11</f>
        <v>-45</v>
      </c>
      <c r="T46" s="21" t="n">
        <f aca="false">-'Net Cash Flow -With DP'!U11</f>
        <v>-45</v>
      </c>
      <c r="U46" s="21" t="n">
        <f aca="false">-'Net Cash Flow -With DP'!V11</f>
        <v>-45</v>
      </c>
      <c r="V46" s="21" t="n">
        <f aca="false">-'Net Cash Flow -With DP'!W11</f>
        <v>-45</v>
      </c>
      <c r="W46" s="21" t="n">
        <f aca="false">-'Net Cash Flow -With DP'!X11</f>
        <v>-22.5</v>
      </c>
      <c r="X46" s="21" t="n">
        <f aca="false">-'Net Cash Flow -With DP'!Y11</f>
        <v>-22.5</v>
      </c>
      <c r="Y46" s="21" t="n">
        <f aca="false">-'Net Cash Flow -With DP'!Z11</f>
        <v>-22.5</v>
      </c>
      <c r="Z46" s="21" t="n">
        <f aca="false">-'Net Cash Flow -With DP'!AA11</f>
        <v>-22.5</v>
      </c>
      <c r="AA46" s="21" t="n">
        <f aca="false">-'Net Cash Flow -With DP'!AB11</f>
        <v>-0</v>
      </c>
      <c r="AB46" s="21" t="n">
        <f aca="false">-'Net Cash Flow -With DP'!AC11</f>
        <v>-0</v>
      </c>
      <c r="AC46" s="21" t="n">
        <f aca="false">-'Net Cash Flow -With DP'!AD11</f>
        <v>-0</v>
      </c>
      <c r="AD46" s="21" t="n">
        <f aca="false">-'Net Cash Flow -With DP'!AE11</f>
        <v>-0</v>
      </c>
      <c r="AE46" s="21" t="n">
        <f aca="false">-'Net Cash Flow -With DP'!AF11</f>
        <v>-241.1916115625</v>
      </c>
      <c r="AF46" s="21" t="n">
        <f aca="false">-'Net Cash Flow -With DP'!AG11</f>
        <v>-16.10722640625</v>
      </c>
      <c r="AG46" s="21" t="n">
        <f aca="false">-'Net Cash Flow -With DP'!AH11</f>
        <v>-14.4193678125</v>
      </c>
      <c r="AH46" s="21" t="n">
        <f aca="false">-'Net Cash Flow -With DP'!AI11</f>
        <v>-12.73150921875</v>
      </c>
      <c r="AI46" s="21" t="n">
        <f aca="false">-'Net Cash Flow -With DP'!AJ11</f>
        <v>-10.01136609375</v>
      </c>
      <c r="AJ46" s="21" t="n">
        <f aca="false">-'Net Cash Flow -With DP'!AK11</f>
        <v>-8.43603140625</v>
      </c>
      <c r="AK46" s="21" t="n">
        <f aca="false">-'Net Cash Flow -With DP'!AL11</f>
        <v>-7.351561875</v>
      </c>
      <c r="AL46" s="21" t="n">
        <f aca="false">-'Net Cash Flow -With DP'!AM11</f>
        <v>-3.17023875</v>
      </c>
      <c r="AM46" s="21" t="n">
        <f aca="false">-'Net Cash Flow -With DP'!AN11</f>
        <v>-3.17023875</v>
      </c>
      <c r="AN46" s="21" t="n">
        <f aca="false">-'Net Cash Flow -With DP'!AO11</f>
        <v>-3.17023875</v>
      </c>
      <c r="AO46" s="21" t="n">
        <f aca="false">-'Net Cash Flow -With DP'!AP11</f>
        <v>-0</v>
      </c>
      <c r="AP46" s="21" t="n">
        <f aca="false">-'Net Cash Flow -With DP'!AQ11</f>
        <v>-0</v>
      </c>
      <c r="AQ46" s="21" t="n">
        <f aca="false">-'Net Cash Flow -With DP'!AR11</f>
        <v>-0</v>
      </c>
      <c r="AR46" s="21" t="n">
        <f aca="false">-'Net Cash Flow -With DP'!AS11</f>
        <v>-0</v>
      </c>
      <c r="AS46" s="21" t="n">
        <f aca="false">-'Net Cash Flow -With DP'!AT11</f>
        <v>-0</v>
      </c>
      <c r="AT46" s="21" t="n">
        <f aca="false">-'Net Cash Flow -With DP'!AU11</f>
        <v>-0</v>
      </c>
    </row>
    <row r="47" customFormat="false" ht="14.25" hidden="false" customHeight="false" outlineLevel="0" collapsed="false">
      <c r="A47" s="38" t="s">
        <v>45</v>
      </c>
      <c r="C47" s="21" t="n">
        <f aca="false">-'Net Cash Flow -With DP'!D29</f>
        <v>-0</v>
      </c>
      <c r="D47" s="21" t="n">
        <f aca="false">-'Net Cash Flow -With DP'!E29</f>
        <v>-0</v>
      </c>
      <c r="E47" s="21" t="n">
        <f aca="false">-'Net Cash Flow -With DP'!F29</f>
        <v>-0</v>
      </c>
      <c r="F47" s="21" t="n">
        <f aca="false">-'Net Cash Flow -With DP'!G29</f>
        <v>-0</v>
      </c>
      <c r="G47" s="21" t="n">
        <f aca="false">-'Net Cash Flow -With DP'!H29</f>
        <v>-0</v>
      </c>
      <c r="H47" s="21" t="n">
        <f aca="false">-'Net Cash Flow -With DP'!I29</f>
        <v>-0</v>
      </c>
      <c r="I47" s="21" t="n">
        <f aca="false">-'Net Cash Flow -With DP'!J29</f>
        <v>-23</v>
      </c>
      <c r="J47" s="21" t="n">
        <f aca="false">-'Net Cash Flow -With DP'!K29</f>
        <v>-30.36</v>
      </c>
      <c r="K47" s="21" t="n">
        <f aca="false">-'Net Cash Flow -With DP'!L29</f>
        <v>-60.49252</v>
      </c>
      <c r="L47" s="21" t="n">
        <f aca="false">-'Net Cash Flow -With DP'!M29</f>
        <v>-44.85252</v>
      </c>
      <c r="M47" s="21" t="n">
        <f aca="false">-'Net Cash Flow -With DP'!N29</f>
        <v>-42.79494</v>
      </c>
      <c r="N47" s="21" t="n">
        <f aca="false">-'Net Cash Flow -With DP'!O29</f>
        <v>-37.56153</v>
      </c>
      <c r="O47" s="21" t="n">
        <f aca="false">-'Net Cash Flow -With DP'!P29</f>
        <v>-14.00412</v>
      </c>
      <c r="P47" s="21" t="n">
        <f aca="false">-'Net Cash Flow -With DP'!Q29</f>
        <v>-13.46736</v>
      </c>
      <c r="Q47" s="21" t="n">
        <f aca="false">-'Net Cash Flow -With DP'!R29</f>
        <v>-145.54446</v>
      </c>
      <c r="R47" s="21" t="n">
        <f aca="false">-'Net Cash Flow -With DP'!S29</f>
        <v>-145.54446</v>
      </c>
      <c r="S47" s="21" t="n">
        <f aca="false">-'Net Cash Flow -With DP'!T29</f>
        <v>-196.83032</v>
      </c>
      <c r="T47" s="21" t="n">
        <f aca="false">-'Net Cash Flow -With DP'!U29</f>
        <v>-142.78032</v>
      </c>
      <c r="U47" s="21" t="n">
        <f aca="false">-'Net Cash Flow -With DP'!V29</f>
        <v>-5.72544</v>
      </c>
      <c r="V47" s="21" t="n">
        <f aca="false">-'Net Cash Flow -With DP'!W29</f>
        <v>-5.72544</v>
      </c>
      <c r="W47" s="21" t="n">
        <f aca="false">-'Net Cash Flow -With DP'!X29</f>
        <v>-0</v>
      </c>
      <c r="X47" s="21" t="n">
        <f aca="false">-'Net Cash Flow -With DP'!Y29</f>
        <v>-0</v>
      </c>
      <c r="Y47" s="21" t="n">
        <f aca="false">-'Net Cash Flow -With DP'!Z29</f>
        <v>-0</v>
      </c>
      <c r="Z47" s="21" t="n">
        <f aca="false">-'Net Cash Flow -With DP'!AA29</f>
        <v>-0</v>
      </c>
      <c r="AA47" s="21" t="n">
        <f aca="false">-'Net Cash Flow -With DP'!AB29</f>
        <v>-0</v>
      </c>
      <c r="AB47" s="21" t="n">
        <f aca="false">-'Net Cash Flow -With DP'!AC29</f>
        <v>-0</v>
      </c>
      <c r="AC47" s="21" t="n">
        <f aca="false">-'Net Cash Flow -With DP'!AD29</f>
        <v>-0</v>
      </c>
      <c r="AD47" s="21" t="n">
        <f aca="false">-'Net Cash Flow -With DP'!AE29</f>
        <v>-0</v>
      </c>
      <c r="AE47" s="21" t="n">
        <f aca="false">-'Net Cash Flow -With DP'!AF29</f>
        <v>-0</v>
      </c>
      <c r="AF47" s="21" t="n">
        <f aca="false">-'Net Cash Flow -With DP'!AG29</f>
        <v>-0</v>
      </c>
      <c r="AG47" s="21" t="n">
        <f aca="false">-'Net Cash Flow -With DP'!AH29</f>
        <v>-0</v>
      </c>
      <c r="AH47" s="21" t="n">
        <f aca="false">-'Net Cash Flow -With DP'!AI29</f>
        <v>-0</v>
      </c>
      <c r="AI47" s="21" t="n">
        <f aca="false">-'Net Cash Flow -With DP'!AJ29</f>
        <v>-0</v>
      </c>
      <c r="AJ47" s="21" t="n">
        <f aca="false">-'Net Cash Flow -With DP'!AK29</f>
        <v>-0</v>
      </c>
      <c r="AK47" s="21" t="n">
        <f aca="false">-'Net Cash Flow -With DP'!AL29</f>
        <v>-0</v>
      </c>
      <c r="AL47" s="21" t="n">
        <f aca="false">-'Net Cash Flow -With DP'!AM29</f>
        <v>-0</v>
      </c>
      <c r="AM47" s="21" t="n">
        <f aca="false">-'Net Cash Flow -With DP'!AN29</f>
        <v>-0</v>
      </c>
      <c r="AN47" s="21" t="n">
        <f aca="false">-'Net Cash Flow -With DP'!AO29</f>
        <v>-0</v>
      </c>
      <c r="AO47" s="21" t="n">
        <f aca="false">-'Net Cash Flow -With DP'!AP29</f>
        <v>-0</v>
      </c>
      <c r="AP47" s="21" t="n">
        <f aca="false">-'Net Cash Flow -With DP'!AQ29</f>
        <v>-0</v>
      </c>
      <c r="AQ47" s="21" t="n">
        <f aca="false">-'Net Cash Flow -With DP'!AR29</f>
        <v>-0</v>
      </c>
      <c r="AR47" s="21" t="n">
        <f aca="false">-'Net Cash Flow -With DP'!AS29</f>
        <v>-0</v>
      </c>
      <c r="AS47" s="21" t="n">
        <f aca="false">-'Net Cash Flow -With DP'!AT29</f>
        <v>-0</v>
      </c>
      <c r="AT47" s="21" t="n">
        <f aca="false">-'Net Cash Flow -With DP'!AU29</f>
        <v>-0</v>
      </c>
    </row>
    <row r="48" customFormat="false" ht="14.25" hidden="false" customHeight="false" outlineLevel="0" collapsed="false">
      <c r="A48" s="30" t="s">
        <v>46</v>
      </c>
      <c r="B48" s="30"/>
      <c r="C48" s="31" t="n">
        <f aca="false">SUM(C45:C47)</f>
        <v>0</v>
      </c>
      <c r="D48" s="31" t="n">
        <f aca="false">SUM(D45:D47)</f>
        <v>0</v>
      </c>
      <c r="E48" s="31" t="n">
        <f aca="false">SUM(E45:E47)</f>
        <v>0</v>
      </c>
      <c r="F48" s="31" t="n">
        <f aca="false">SUM(F45:F47)</f>
        <v>-85</v>
      </c>
      <c r="G48" s="31" t="n">
        <f aca="false">SUM(G45:G47)</f>
        <v>-4.38435</v>
      </c>
      <c r="H48" s="31" t="n">
        <f aca="false">SUM(H45:H47)</f>
        <v>13.7313</v>
      </c>
      <c r="I48" s="31" t="n">
        <f aca="false">SUM(I45:I47)</f>
        <v>12.760825</v>
      </c>
      <c r="J48" s="31" t="n">
        <f aca="false">SUM(J45:J47)</f>
        <v>16.15839</v>
      </c>
      <c r="K48" s="31" t="n">
        <f aca="false">SUM(K45:K47)</f>
        <v>-38.404975</v>
      </c>
      <c r="L48" s="31" t="n">
        <f aca="false">SUM(L45:L47)</f>
        <v>-16.8792525</v>
      </c>
      <c r="M48" s="31" t="n">
        <f aca="false">SUM(M45:M47)</f>
        <v>1.076115</v>
      </c>
      <c r="N48" s="31" t="n">
        <f aca="false">SUM(N45:N47)</f>
        <v>23.046</v>
      </c>
      <c r="O48" s="31" t="n">
        <f aca="false">SUM(O45:O47)</f>
        <v>44.99831625</v>
      </c>
      <c r="P48" s="31" t="n">
        <f aca="false">SUM(P45:P47)</f>
        <v>55.1799825</v>
      </c>
      <c r="Q48" s="31" t="n">
        <f aca="false">SUM(Q45:Q47)</f>
        <v>481.2960075</v>
      </c>
      <c r="R48" s="31" t="n">
        <f aca="false">SUM(R45:R47)</f>
        <v>-30.1542675</v>
      </c>
      <c r="S48" s="31" t="n">
        <f aca="false">SUM(S45:S47)</f>
        <v>-129.2337275</v>
      </c>
      <c r="T48" s="31" t="n">
        <f aca="false">SUM(T45:T47)</f>
        <v>-98.4433275</v>
      </c>
      <c r="U48" s="31" t="n">
        <f aca="false">SUM(U45:U47)</f>
        <v>36.7999875</v>
      </c>
      <c r="V48" s="31" t="n">
        <f aca="false">SUM(V45:V47)</f>
        <v>34.9884225</v>
      </c>
      <c r="W48" s="31" t="n">
        <f aca="false">SUM(W45:W47)</f>
        <v>54.779461875</v>
      </c>
      <c r="X48" s="31" t="n">
        <f aca="false">SUM(X45:X47)</f>
        <v>47.65341375</v>
      </c>
      <c r="Y48" s="31" t="n">
        <f aca="false">SUM(Y45:Y47)</f>
        <v>38.83787625</v>
      </c>
      <c r="Z48" s="31" t="n">
        <f aca="false">SUM(Z45:Z47)</f>
        <v>28.54624875</v>
      </c>
      <c r="AA48" s="31" t="n">
        <f aca="false">SUM(AA45:AA47)</f>
        <v>51.04624875</v>
      </c>
      <c r="AB48" s="31" t="n">
        <f aca="false">SUM(AB45:AB47)</f>
        <v>51.04624875</v>
      </c>
      <c r="AC48" s="31" t="n">
        <f aca="false">SUM(AC45:AC47)</f>
        <v>51.04624875</v>
      </c>
      <c r="AD48" s="31" t="n">
        <f aca="false">SUM(AD45:AD47)</f>
        <v>51.04624875</v>
      </c>
      <c r="AE48" s="31" t="n">
        <f aca="false">SUM(AE45:AE47)</f>
        <v>-197.2602284375</v>
      </c>
      <c r="AF48" s="31" t="n">
        <f aca="false">SUM(AF45:AF47)</f>
        <v>20.70929109375</v>
      </c>
      <c r="AG48" s="31" t="n">
        <f aca="false">SUM(AG45:AG47)</f>
        <v>18.5391871875</v>
      </c>
      <c r="AH48" s="31" t="n">
        <f aca="false">SUM(AH45:AH47)</f>
        <v>16.36908328125</v>
      </c>
      <c r="AI48" s="31" t="n">
        <f aca="false">SUM(AI45:AI47)</f>
        <v>12.87175640625</v>
      </c>
      <c r="AJ48" s="31" t="n">
        <f aca="false">SUM(AJ45:AJ47)</f>
        <v>10.84632609375</v>
      </c>
      <c r="AK48" s="31" t="n">
        <f aca="false">SUM(AK45:AK47)</f>
        <v>9.452008125</v>
      </c>
      <c r="AL48" s="31" t="n">
        <f aca="false">SUM(AL45:AL47)</f>
        <v>4.07602125</v>
      </c>
      <c r="AM48" s="31" t="n">
        <f aca="false">SUM(AM45:AM47)</f>
        <v>4.07602125</v>
      </c>
      <c r="AN48" s="31" t="n">
        <f aca="false">SUM(AN45:AN47)</f>
        <v>4.07602125</v>
      </c>
      <c r="AO48" s="31" t="n">
        <f aca="false">SUM(AO45:AO47)</f>
        <v>0</v>
      </c>
      <c r="AP48" s="31" t="n">
        <f aca="false">SUM(AP45:AP47)</f>
        <v>0</v>
      </c>
      <c r="AQ48" s="31" t="n">
        <f aca="false">SUM(AQ45:AQ47)</f>
        <v>0</v>
      </c>
      <c r="AR48" s="31" t="n">
        <f aca="false">SUM(AR45:AR47)</f>
        <v>0</v>
      </c>
      <c r="AS48" s="31" t="n">
        <f aca="false">SUM(AS45:AS47)</f>
        <v>0</v>
      </c>
      <c r="AT48" s="31" t="n">
        <f aca="false">SUM(AT45:AT47)</f>
        <v>0</v>
      </c>
    </row>
    <row r="49" customFormat="false" ht="14.25" hidden="false" customHeight="false" outlineLevel="0" collapsed="false">
      <c r="A49" s="0" t="s">
        <v>47</v>
      </c>
      <c r="C49" s="21" t="n">
        <f aca="false">C48</f>
        <v>0</v>
      </c>
      <c r="D49" s="9" t="n">
        <f aca="false">C49+D48</f>
        <v>0</v>
      </c>
      <c r="E49" s="9" t="n">
        <f aca="false">D49+E48</f>
        <v>0</v>
      </c>
      <c r="F49" s="9" t="n">
        <f aca="false">E49+F48</f>
        <v>-85</v>
      </c>
      <c r="G49" s="9" t="n">
        <f aca="false">F49+G48</f>
        <v>-89.38435</v>
      </c>
      <c r="H49" s="9" t="n">
        <f aca="false">G49+H48</f>
        <v>-75.65305</v>
      </c>
      <c r="I49" s="9" t="n">
        <f aca="false">H49+I48</f>
        <v>-62.892225</v>
      </c>
      <c r="J49" s="9" t="n">
        <f aca="false">I49+J48</f>
        <v>-46.733835</v>
      </c>
      <c r="K49" s="9" t="n">
        <f aca="false">J49+K48</f>
        <v>-85.13881</v>
      </c>
      <c r="L49" s="9" t="n">
        <f aca="false">K49+L48</f>
        <v>-102.0180625</v>
      </c>
      <c r="M49" s="9" t="n">
        <f aca="false">L49+M48</f>
        <v>-100.9419475</v>
      </c>
      <c r="N49" s="9" t="n">
        <f aca="false">M49+N48</f>
        <v>-77.8959475</v>
      </c>
      <c r="O49" s="9" t="n">
        <f aca="false">N49+O48</f>
        <v>-32.89763125</v>
      </c>
      <c r="P49" s="9" t="n">
        <f aca="false">O49+P48</f>
        <v>22.28235125</v>
      </c>
      <c r="Q49" s="9" t="n">
        <f aca="false">P49+Q48</f>
        <v>503.57835875</v>
      </c>
      <c r="R49" s="9" t="n">
        <f aca="false">Q49+R48</f>
        <v>473.42409125</v>
      </c>
      <c r="S49" s="9" t="n">
        <f aca="false">R49+S48</f>
        <v>344.19036375</v>
      </c>
      <c r="T49" s="9" t="n">
        <f aca="false">S49+T48</f>
        <v>245.74703625</v>
      </c>
      <c r="U49" s="9" t="n">
        <f aca="false">T49+U48</f>
        <v>282.54702375</v>
      </c>
      <c r="V49" s="9" t="n">
        <f aca="false">U49+V48</f>
        <v>317.53544625</v>
      </c>
      <c r="W49" s="9" t="n">
        <f aca="false">V49+W48</f>
        <v>372.314908125</v>
      </c>
      <c r="X49" s="9" t="n">
        <f aca="false">W49+X48</f>
        <v>419.968321875</v>
      </c>
      <c r="Y49" s="9" t="n">
        <f aca="false">X49+Y48</f>
        <v>458.806198125</v>
      </c>
      <c r="Z49" s="9" t="n">
        <f aca="false">Y49+Z48</f>
        <v>487.352446875</v>
      </c>
      <c r="AA49" s="9" t="n">
        <f aca="false">Z49+AA48</f>
        <v>538.398695625</v>
      </c>
      <c r="AB49" s="9" t="n">
        <f aca="false">AA49+AB48</f>
        <v>589.444944375</v>
      </c>
      <c r="AC49" s="9" t="n">
        <f aca="false">AB49+AC48</f>
        <v>640.491193125</v>
      </c>
      <c r="AD49" s="9" t="n">
        <f aca="false">AC49+AD48</f>
        <v>691.537441875</v>
      </c>
      <c r="AE49" s="9" t="n">
        <f aca="false">AD49+AE48</f>
        <v>494.2772134375</v>
      </c>
      <c r="AF49" s="9" t="n">
        <f aca="false">AE49+AF48</f>
        <v>514.98650453125</v>
      </c>
      <c r="AG49" s="9" t="n">
        <f aca="false">AF49+AG48</f>
        <v>533.52569171875</v>
      </c>
      <c r="AH49" s="9" t="n">
        <f aca="false">AG49+AH48</f>
        <v>549.894775</v>
      </c>
      <c r="AI49" s="9" t="n">
        <f aca="false">AH49+AI48</f>
        <v>562.76653140625</v>
      </c>
      <c r="AJ49" s="9" t="n">
        <f aca="false">AI49+AJ48</f>
        <v>573.6128575</v>
      </c>
      <c r="AK49" s="9" t="n">
        <f aca="false">AJ49+AK48</f>
        <v>583.064865625</v>
      </c>
      <c r="AL49" s="9" t="n">
        <f aca="false">AK49+AL48</f>
        <v>587.140886875</v>
      </c>
      <c r="AM49" s="9" t="n">
        <f aca="false">AL49+AM48</f>
        <v>591.216908125001</v>
      </c>
      <c r="AN49" s="9" t="n">
        <f aca="false">AM49+AN48</f>
        <v>595.292929375001</v>
      </c>
      <c r="AO49" s="9" t="n">
        <f aca="false">AN49+AO48</f>
        <v>595.292929375001</v>
      </c>
      <c r="AP49" s="9" t="n">
        <f aca="false">AO49+AP48</f>
        <v>595.292929375001</v>
      </c>
      <c r="AQ49" s="9" t="n">
        <f aca="false">AP49+AQ48</f>
        <v>595.292929375001</v>
      </c>
      <c r="AR49" s="9" t="n">
        <f aca="false">AQ49+AR48</f>
        <v>595.292929375001</v>
      </c>
      <c r="AS49" s="9" t="n">
        <f aca="false">AR49+AS48</f>
        <v>595.292929375001</v>
      </c>
      <c r="AT49" s="9" t="n">
        <f aca="false">AS49+AT48</f>
        <v>595.292929375001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24.88671875" defaultRowHeight="18" zeroHeight="false" outlineLevelRow="0" outlineLevelCol="0"/>
  <cols>
    <col collapsed="false" customWidth="true" hidden="false" outlineLevel="0" max="1" min="1" style="39" width="8.67"/>
    <col collapsed="false" customWidth="true" hidden="false" outlineLevel="0" max="2" min="2" style="40" width="25.77"/>
    <col collapsed="false" customWidth="true" hidden="false" outlineLevel="0" max="4" min="3" style="39" width="19.11"/>
    <col collapsed="false" customWidth="true" hidden="false" outlineLevel="0" max="5" min="5" style="39" width="24"/>
    <col collapsed="false" customWidth="false" hidden="false" outlineLevel="0" max="16383" min="7" style="39" width="24.88"/>
    <col collapsed="false" customWidth="true" hidden="false" outlineLevel="0" max="16384" min="16384" style="39" width="11.53"/>
  </cols>
  <sheetData>
    <row r="2" s="40" customFormat="true" ht="18" hidden="false" customHeight="false" outlineLevel="0" collapsed="false">
      <c r="B2" s="41"/>
      <c r="C2" s="41" t="s">
        <v>49</v>
      </c>
      <c r="D2" s="41" t="s">
        <v>50</v>
      </c>
      <c r="E2" s="41" t="s">
        <v>51</v>
      </c>
      <c r="F2" s="0"/>
    </row>
    <row r="3" customFormat="false" ht="18" hidden="false" customHeight="false" outlineLevel="0" collapsed="false">
      <c r="B3" s="41" t="s">
        <v>52</v>
      </c>
      <c r="C3" s="42" t="n">
        <v>0.35</v>
      </c>
      <c r="D3" s="42" t="n">
        <v>0.35</v>
      </c>
      <c r="E3" s="43"/>
    </row>
    <row r="4" customFormat="false" ht="18" hidden="false" customHeight="false" outlineLevel="0" collapsed="false">
      <c r="B4" s="41" t="s">
        <v>53</v>
      </c>
      <c r="C4" s="43" t="s">
        <v>54</v>
      </c>
      <c r="D4" s="43" t="s">
        <v>55</v>
      </c>
      <c r="E4" s="43"/>
    </row>
    <row r="5" customFormat="false" ht="18" hidden="false" customHeight="false" outlineLevel="0" collapsed="false">
      <c r="B5" s="41" t="s">
        <v>56</v>
      </c>
      <c r="C5" s="43" t="n">
        <v>6</v>
      </c>
      <c r="D5" s="43" t="n">
        <v>6</v>
      </c>
      <c r="E5" s="43"/>
    </row>
    <row r="6" customFormat="false" ht="30" hidden="false" customHeight="true" outlineLevel="0" collapsed="false">
      <c r="B6" s="41" t="s">
        <v>57</v>
      </c>
      <c r="C6" s="43" t="n">
        <v>50</v>
      </c>
      <c r="D6" s="43" t="n">
        <v>0</v>
      </c>
      <c r="E6" s="44" t="s">
        <v>58</v>
      </c>
    </row>
    <row r="7" customFormat="false" ht="30" hidden="false" customHeight="true" outlineLevel="0" collapsed="false">
      <c r="B7" s="41" t="s">
        <v>59</v>
      </c>
      <c r="C7" s="43" t="n">
        <v>100</v>
      </c>
      <c r="D7" s="43" t="n">
        <v>100</v>
      </c>
      <c r="E7" s="44" t="s">
        <v>58</v>
      </c>
    </row>
    <row r="8" customFormat="false" ht="30" hidden="false" customHeight="true" outlineLevel="0" collapsed="false">
      <c r="B8" s="41" t="s">
        <v>60</v>
      </c>
      <c r="C8" s="43" t="n">
        <v>150</v>
      </c>
      <c r="D8" s="43" t="n">
        <v>200</v>
      </c>
      <c r="E8" s="44" t="s">
        <v>58</v>
      </c>
    </row>
    <row r="9" customFormat="false" ht="30" hidden="false" customHeight="true" outlineLevel="0" collapsed="false">
      <c r="B9" s="41" t="s">
        <v>61</v>
      </c>
      <c r="C9" s="43" t="n">
        <v>200</v>
      </c>
      <c r="D9" s="43" t="n">
        <v>250</v>
      </c>
      <c r="E9" s="44" t="s">
        <v>58</v>
      </c>
    </row>
    <row r="10" customFormat="false" ht="30" hidden="false" customHeight="true" outlineLevel="0" collapsed="false">
      <c r="B10" s="41" t="s">
        <v>62</v>
      </c>
      <c r="C10" s="43" t="n">
        <v>200</v>
      </c>
      <c r="D10" s="43" t="n">
        <v>200</v>
      </c>
      <c r="E10" s="44" t="s">
        <v>58</v>
      </c>
    </row>
    <row r="11" customFormat="false" ht="30" hidden="false" customHeight="true" outlineLevel="0" collapsed="false">
      <c r="B11" s="41" t="s">
        <v>63</v>
      </c>
      <c r="C11" s="43" t="n">
        <v>100</v>
      </c>
      <c r="D11" s="43" t="n">
        <v>100</v>
      </c>
      <c r="E11" s="44" t="s">
        <v>58</v>
      </c>
    </row>
    <row r="12" customFormat="false" ht="30" hidden="false" customHeight="true" outlineLevel="0" collapsed="false">
      <c r="B12" s="41" t="s">
        <v>64</v>
      </c>
      <c r="C12" s="43" t="n">
        <v>0</v>
      </c>
      <c r="D12" s="43" t="n">
        <v>0</v>
      </c>
      <c r="E12" s="44" t="s">
        <v>58</v>
      </c>
    </row>
    <row r="13" customFormat="false" ht="18" hidden="false" customHeight="false" outlineLevel="0" collapsed="false">
      <c r="B13" s="41" t="s">
        <v>65</v>
      </c>
      <c r="C13" s="43" t="n">
        <v>8</v>
      </c>
      <c r="D13" s="43" t="n">
        <v>8</v>
      </c>
      <c r="E13" s="43"/>
    </row>
    <row r="14" customFormat="false" ht="18" hidden="false" customHeight="false" outlineLevel="0" collapsed="false">
      <c r="B14" s="41" t="s">
        <v>66</v>
      </c>
      <c r="C14" s="43" t="s">
        <v>67</v>
      </c>
      <c r="D14" s="43" t="s">
        <v>68</v>
      </c>
      <c r="E14" s="43"/>
    </row>
    <row r="16" customFormat="false" ht="18" hidden="false" customHeight="false" outlineLevel="0" collapsed="false">
      <c r="B16" s="41" t="s">
        <v>69</v>
      </c>
      <c r="C16" s="42" t="n">
        <v>0.65</v>
      </c>
      <c r="D16" s="42" t="n">
        <v>0.65</v>
      </c>
      <c r="E16" s="43"/>
    </row>
    <row r="17" customFormat="false" ht="18" hidden="false" customHeight="false" outlineLevel="0" collapsed="false">
      <c r="B17" s="41" t="s">
        <v>70</v>
      </c>
      <c r="C17" s="45" t="s">
        <v>71</v>
      </c>
      <c r="D17" s="45" t="s">
        <v>71</v>
      </c>
      <c r="E17" s="43"/>
    </row>
    <row r="18" customFormat="false" ht="18" hidden="false" customHeight="false" outlineLevel="0" collapsed="false">
      <c r="B18" s="41" t="s">
        <v>72</v>
      </c>
      <c r="C18" s="45" t="s">
        <v>71</v>
      </c>
      <c r="D18" s="45" t="s">
        <v>71</v>
      </c>
      <c r="E18" s="43"/>
    </row>
    <row r="19" customFormat="false" ht="18" hidden="false" customHeight="false" outlineLevel="0" collapsed="false">
      <c r="B19" s="41" t="s">
        <v>73</v>
      </c>
      <c r="C19" s="45" t="s">
        <v>71</v>
      </c>
      <c r="D19" s="45" t="s">
        <v>71</v>
      </c>
      <c r="E19" s="43"/>
    </row>
    <row r="20" customFormat="false" ht="18" hidden="false" customHeight="false" outlineLevel="0" collapsed="false">
      <c r="B20" s="41" t="s">
        <v>74</v>
      </c>
      <c r="C20" s="46" t="s">
        <v>75</v>
      </c>
      <c r="D20" s="46" t="s">
        <v>75</v>
      </c>
      <c r="E20" s="43"/>
    </row>
    <row r="21" customFormat="false" ht="18" hidden="false" customHeight="false" outlineLevel="0" collapsed="false">
      <c r="B21" s="41" t="s">
        <v>76</v>
      </c>
      <c r="C21" s="45" t="s">
        <v>71</v>
      </c>
      <c r="D21" s="45" t="s">
        <v>71</v>
      </c>
      <c r="E21" s="43"/>
    </row>
    <row r="22" customFormat="false" ht="18" hidden="false" customHeight="false" outlineLevel="0" collapsed="false">
      <c r="B22" s="41" t="s">
        <v>77</v>
      </c>
      <c r="C22" s="45" t="s">
        <v>71</v>
      </c>
      <c r="D22" s="45" t="s">
        <v>71</v>
      </c>
      <c r="E22" s="43"/>
    </row>
    <row r="23" customFormat="false" ht="18" hidden="false" customHeight="false" outlineLevel="0" collapsed="false">
      <c r="B23" s="41" t="s">
        <v>78</v>
      </c>
      <c r="C23" s="45" t="s">
        <v>71</v>
      </c>
      <c r="D23" s="45" t="s">
        <v>71</v>
      </c>
      <c r="E23" s="43"/>
    </row>
    <row r="24" customFormat="false" ht="18" hidden="false" customHeight="false" outlineLevel="0" collapsed="false">
      <c r="B24" s="41" t="s">
        <v>79</v>
      </c>
      <c r="C24" s="46" t="s">
        <v>80</v>
      </c>
      <c r="D24" s="46" t="s">
        <v>80</v>
      </c>
      <c r="E24" s="43"/>
    </row>
    <row r="25" customFormat="false" ht="58.2" hidden="false" customHeight="false" outlineLevel="0" collapsed="false">
      <c r="B25" s="47" t="s">
        <v>81</v>
      </c>
      <c r="C25" s="46" t="s">
        <v>80</v>
      </c>
      <c r="D25" s="46" t="s">
        <v>80</v>
      </c>
      <c r="E25" s="48" t="s">
        <v>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F19" activeCellId="0" sqref="F19"/>
    </sheetView>
  </sheetViews>
  <sheetFormatPr defaultColWidth="24.88671875" defaultRowHeight="13.5" zeroHeight="false" outlineLevelRow="0" outlineLevelCol="0"/>
  <cols>
    <col collapsed="false" customWidth="true" hidden="false" outlineLevel="0" max="1" min="1" style="49" width="8.67"/>
    <col collapsed="false" customWidth="true" hidden="false" outlineLevel="0" max="2" min="2" style="49" width="44.22"/>
    <col collapsed="false" customWidth="true" hidden="false" outlineLevel="0" max="4" min="3" style="49" width="19.11"/>
    <col collapsed="false" customWidth="true" hidden="false" outlineLevel="0" max="5" min="5" style="49" width="59.67"/>
    <col collapsed="false" customWidth="true" hidden="false" outlineLevel="0" max="8" min="6" style="49" width="9.21"/>
    <col collapsed="false" customWidth="false" hidden="false" outlineLevel="0" max="9" min="9" style="49" width="24.88"/>
    <col collapsed="false" customWidth="false" hidden="false" outlineLevel="0" max="16383" min="11" style="49" width="24.88"/>
    <col collapsed="false" customWidth="true" hidden="false" outlineLevel="0" max="16384" min="16384" style="49" width="11.53"/>
  </cols>
  <sheetData>
    <row r="1" customFormat="false" ht="13.5" hidden="false" customHeight="false" outlineLevel="0" collapsed="false">
      <c r="B1" s="49" t="s">
        <v>83</v>
      </c>
      <c r="C1" s="50" t="n">
        <f aca="false">Summary!E9</f>
        <v>-25.9300430398842</v>
      </c>
      <c r="D1" s="50" t="n">
        <f aca="false">Summary!E10</f>
        <v>-21.0207163584544</v>
      </c>
    </row>
    <row r="2" customFormat="false" ht="13.5" hidden="false" customHeight="false" outlineLevel="0" collapsed="false">
      <c r="B2" s="49" t="s">
        <v>84</v>
      </c>
      <c r="C2" s="50" t="n">
        <f aca="false">Summary!D9</f>
        <v>215.311392548924</v>
      </c>
      <c r="D2" s="50" t="n">
        <f aca="false">Summary!D10</f>
        <v>307.532371091529</v>
      </c>
    </row>
    <row r="3" customFormat="false" ht="13.5" hidden="false" customHeight="false" outlineLevel="0" collapsed="false">
      <c r="C3" s="50" t="n">
        <f aca="false">SUM(C9:C16)</f>
        <v>800</v>
      </c>
      <c r="D3" s="50" t="n">
        <f aca="false">SUM(D9:D16)</f>
        <v>850</v>
      </c>
      <c r="F3" s="50" t="n">
        <f aca="false">C3-800</f>
        <v>0</v>
      </c>
      <c r="G3" s="50" t="n">
        <f aca="false">D3-850</f>
        <v>0</v>
      </c>
      <c r="H3" s="50"/>
    </row>
    <row r="4" customFormat="false" ht="13.5" hidden="false" customHeight="false" outlineLevel="0" collapsed="false">
      <c r="B4" s="51" t="s">
        <v>26</v>
      </c>
      <c r="C4" s="52" t="s">
        <v>49</v>
      </c>
      <c r="D4" s="52" t="s">
        <v>50</v>
      </c>
      <c r="E4" s="53" t="s">
        <v>51</v>
      </c>
      <c r="F4" s="49" t="n">
        <f aca="false">F3/6</f>
        <v>0</v>
      </c>
      <c r="G4" s="49" t="n">
        <f aca="false">G3/6</f>
        <v>0</v>
      </c>
    </row>
    <row r="5" customFormat="false" ht="13.5" hidden="false" customHeight="false" outlineLevel="0" collapsed="false">
      <c r="B5" s="53" t="s">
        <v>85</v>
      </c>
      <c r="C5" s="54" t="n">
        <v>0.35</v>
      </c>
      <c r="D5" s="54" t="n">
        <v>0.35</v>
      </c>
      <c r="E5" s="53"/>
    </row>
    <row r="6" customFormat="false" ht="13.5" hidden="false" customHeight="false" outlineLevel="0" collapsed="false">
      <c r="B6" s="53" t="s">
        <v>86</v>
      </c>
      <c r="C6" s="53" t="n">
        <v>800</v>
      </c>
      <c r="D6" s="53" t="n">
        <v>850</v>
      </c>
      <c r="E6" s="53"/>
    </row>
    <row r="7" customFormat="false" ht="13.5" hidden="false" customHeight="false" outlineLevel="0" collapsed="false">
      <c r="B7" s="53" t="s">
        <v>87</v>
      </c>
      <c r="C7" s="53" t="n">
        <v>6</v>
      </c>
      <c r="D7" s="53" t="n">
        <v>6</v>
      </c>
      <c r="E7" s="53"/>
    </row>
    <row r="8" customFormat="false" ht="13.5" hidden="false" customHeight="false" outlineLevel="0" collapsed="false">
      <c r="B8" s="53" t="s">
        <v>88</v>
      </c>
      <c r="C8" s="54" t="n">
        <v>0.1</v>
      </c>
      <c r="D8" s="54" t="n">
        <v>0.1</v>
      </c>
      <c r="E8" s="53"/>
    </row>
    <row r="9" customFormat="false" ht="13.5" hidden="false" customHeight="false" outlineLevel="0" collapsed="false">
      <c r="B9" s="53" t="s">
        <v>89</v>
      </c>
      <c r="C9" s="55" t="n">
        <f aca="false">C8*C6</f>
        <v>80</v>
      </c>
      <c r="D9" s="55" t="n">
        <f aca="false">D8*D6</f>
        <v>85</v>
      </c>
      <c r="E9" s="53"/>
      <c r="F9" s="50"/>
    </row>
    <row r="10" customFormat="false" ht="13.5" hidden="false" customHeight="false" outlineLevel="0" collapsed="false">
      <c r="B10" s="53" t="s">
        <v>90</v>
      </c>
      <c r="C10" s="53" t="n">
        <v>45</v>
      </c>
      <c r="D10" s="53" t="n">
        <v>0</v>
      </c>
      <c r="E10" s="56" t="s">
        <v>58</v>
      </c>
      <c r="F10" s="50"/>
      <c r="G10" s="50"/>
      <c r="H10" s="50"/>
      <c r="I10" s="50"/>
    </row>
    <row r="11" customFormat="false" ht="13.5" hidden="false" customHeight="false" outlineLevel="0" collapsed="false">
      <c r="B11" s="53" t="s">
        <v>91</v>
      </c>
      <c r="C11" s="53" t="n">
        <v>90</v>
      </c>
      <c r="D11" s="53" t="n">
        <v>90</v>
      </c>
      <c r="E11" s="56" t="s">
        <v>58</v>
      </c>
      <c r="F11" s="50"/>
      <c r="G11" s="50"/>
      <c r="H11" s="50"/>
    </row>
    <row r="12" customFormat="false" ht="13.5" hidden="false" customHeight="false" outlineLevel="0" collapsed="false">
      <c r="B12" s="53" t="s">
        <v>92</v>
      </c>
      <c r="C12" s="53" t="n">
        <v>135</v>
      </c>
      <c r="D12" s="57" t="n">
        <v>180</v>
      </c>
      <c r="E12" s="56" t="s">
        <v>58</v>
      </c>
      <c r="F12" s="50"/>
      <c r="G12" s="50"/>
      <c r="H12" s="50"/>
    </row>
    <row r="13" customFormat="false" ht="13.5" hidden="false" customHeight="false" outlineLevel="0" collapsed="false">
      <c r="B13" s="53" t="s">
        <v>93</v>
      </c>
      <c r="C13" s="53" t="n">
        <v>180</v>
      </c>
      <c r="D13" s="57" t="n">
        <v>225</v>
      </c>
      <c r="E13" s="56" t="s">
        <v>58</v>
      </c>
      <c r="F13" s="50"/>
      <c r="G13" s="50"/>
      <c r="H13" s="50"/>
    </row>
    <row r="14" customFormat="false" ht="13.5" hidden="false" customHeight="false" outlineLevel="0" collapsed="false">
      <c r="B14" s="53" t="s">
        <v>94</v>
      </c>
      <c r="C14" s="53" t="n">
        <v>180</v>
      </c>
      <c r="D14" s="57" t="n">
        <v>180</v>
      </c>
      <c r="E14" s="56" t="s">
        <v>58</v>
      </c>
      <c r="F14" s="50"/>
      <c r="G14" s="50"/>
      <c r="H14" s="50"/>
    </row>
    <row r="15" customFormat="false" ht="13.5" hidden="false" customHeight="false" outlineLevel="0" collapsed="false">
      <c r="B15" s="53" t="s">
        <v>95</v>
      </c>
      <c r="C15" s="53" t="n">
        <v>90</v>
      </c>
      <c r="D15" s="57" t="n">
        <v>90</v>
      </c>
      <c r="E15" s="56" t="s">
        <v>58</v>
      </c>
      <c r="F15" s="50"/>
      <c r="G15" s="50"/>
      <c r="H15" s="50"/>
    </row>
    <row r="16" customFormat="false" ht="13.5" hidden="false" customHeight="false" outlineLevel="0" collapsed="false">
      <c r="B16" s="53" t="s">
        <v>96</v>
      </c>
      <c r="C16" s="53" t="n">
        <v>0</v>
      </c>
      <c r="D16" s="53" t="n">
        <v>0</v>
      </c>
      <c r="E16" s="56" t="s">
        <v>58</v>
      </c>
      <c r="F16" s="50"/>
      <c r="G16" s="50"/>
      <c r="H16" s="50"/>
    </row>
    <row r="17" customFormat="false" ht="13.5" hidden="false" customHeight="false" outlineLevel="0" collapsed="false">
      <c r="B17" s="53" t="s">
        <v>97</v>
      </c>
      <c r="C17" s="53" t="n">
        <v>8</v>
      </c>
      <c r="D17" s="53" t="n">
        <v>8</v>
      </c>
      <c r="E17" s="53"/>
    </row>
    <row r="18" customFormat="false" ht="13.5" hidden="false" customHeight="false" outlineLevel="0" collapsed="false">
      <c r="B18" s="53" t="s">
        <v>66</v>
      </c>
      <c r="C18" s="53" t="s">
        <v>67</v>
      </c>
      <c r="D18" s="53" t="s">
        <v>68</v>
      </c>
      <c r="E18" s="53"/>
    </row>
    <row r="20" customFormat="false" ht="13.5" hidden="false" customHeight="false" outlineLevel="0" collapsed="false">
      <c r="B20" s="58"/>
      <c r="C20" s="52" t="s">
        <v>49</v>
      </c>
      <c r="D20" s="52" t="s">
        <v>50</v>
      </c>
      <c r="E20" s="53"/>
    </row>
    <row r="21" customFormat="false" ht="13.5" hidden="false" customHeight="false" outlineLevel="0" collapsed="false">
      <c r="B21" s="59" t="s">
        <v>98</v>
      </c>
      <c r="C21" s="60" t="n">
        <v>0.65</v>
      </c>
      <c r="D21" s="60" t="n">
        <v>0.65</v>
      </c>
      <c r="E21" s="53"/>
    </row>
    <row r="22" customFormat="false" ht="13.5" hidden="false" customHeight="false" outlineLevel="0" collapsed="false">
      <c r="B22" s="59" t="s">
        <v>99</v>
      </c>
      <c r="C22" s="59" t="s">
        <v>100</v>
      </c>
      <c r="D22" s="59" t="s">
        <v>100</v>
      </c>
      <c r="E22" s="53"/>
    </row>
    <row r="23" customFormat="false" ht="13.5" hidden="false" customHeight="false" outlineLevel="0" collapsed="false">
      <c r="B23" s="59" t="s">
        <v>101</v>
      </c>
      <c r="C23" s="59" t="s">
        <v>100</v>
      </c>
      <c r="D23" s="59" t="s">
        <v>100</v>
      </c>
      <c r="E23" s="53"/>
    </row>
    <row r="24" customFormat="false" ht="13.5" hidden="false" customHeight="false" outlineLevel="0" collapsed="false">
      <c r="B24" s="59" t="s">
        <v>102</v>
      </c>
      <c r="C24" s="59" t="s">
        <v>100</v>
      </c>
      <c r="D24" s="59" t="s">
        <v>100</v>
      </c>
      <c r="E24" s="53"/>
    </row>
    <row r="25" customFormat="false" ht="13.5" hidden="false" customHeight="false" outlineLevel="0" collapsed="false">
      <c r="B25" s="59" t="s">
        <v>103</v>
      </c>
      <c r="C25" s="59" t="s">
        <v>75</v>
      </c>
      <c r="D25" s="59" t="s">
        <v>75</v>
      </c>
      <c r="E25" s="53"/>
    </row>
    <row r="26" customFormat="false" ht="13.5" hidden="false" customHeight="false" outlineLevel="0" collapsed="false">
      <c r="B26" s="59" t="s">
        <v>104</v>
      </c>
      <c r="C26" s="59" t="s">
        <v>100</v>
      </c>
      <c r="D26" s="59" t="s">
        <v>100</v>
      </c>
      <c r="E26" s="53"/>
    </row>
    <row r="27" customFormat="false" ht="13.5" hidden="false" customHeight="false" outlineLevel="0" collapsed="false">
      <c r="B27" s="59" t="s">
        <v>105</v>
      </c>
      <c r="C27" s="59" t="s">
        <v>100</v>
      </c>
      <c r="D27" s="59" t="s">
        <v>100</v>
      </c>
      <c r="E27" s="53"/>
    </row>
    <row r="28" customFormat="false" ht="13.5" hidden="false" customHeight="false" outlineLevel="0" collapsed="false">
      <c r="B28" s="59" t="s">
        <v>106</v>
      </c>
      <c r="C28" s="59" t="s">
        <v>107</v>
      </c>
      <c r="D28" s="59" t="s">
        <v>107</v>
      </c>
      <c r="E28" s="53"/>
    </row>
    <row r="29" customFormat="false" ht="13.5" hidden="false" customHeight="false" outlineLevel="0" collapsed="false">
      <c r="B29" s="59" t="s">
        <v>108</v>
      </c>
      <c r="C29" s="59" t="s">
        <v>67</v>
      </c>
      <c r="D29" s="59" t="s">
        <v>68</v>
      </c>
      <c r="E29" s="61" t="s">
        <v>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56" activePane="bottomRight" state="frozen"/>
      <selection pane="topLeft" activeCell="A1" activeCellId="0" sqref="A1"/>
      <selection pane="topRight" activeCell="D1" activeCellId="0" sqref="D1"/>
      <selection pane="bottomLeft" activeCell="A56" activeCellId="0" sqref="A56"/>
      <selection pane="bottomRight" activeCell="A62" activeCellId="0" sqref="A62"/>
    </sheetView>
  </sheetViews>
  <sheetFormatPr defaultColWidth="8.77734375" defaultRowHeight="12.75" zeroHeight="false" outlineLevelRow="0" outlineLevelCol="0"/>
  <cols>
    <col collapsed="false" customWidth="true" hidden="false" outlineLevel="0" max="1" min="1" style="62" width="4.88"/>
    <col collapsed="false" customWidth="true" hidden="false" outlineLevel="0" max="2" min="2" style="62" width="52.22"/>
    <col collapsed="false" customWidth="true" hidden="false" outlineLevel="0" max="3" min="3" style="3" width="9.21"/>
    <col collapsed="false" customWidth="true" hidden="false" outlineLevel="0" max="24" min="4" style="3" width="7.22"/>
    <col collapsed="false" customWidth="true" hidden="false" outlineLevel="0" max="46" min="25" style="62" width="7.22"/>
    <col collapsed="false" customWidth="false" hidden="false" outlineLevel="0" max="16384" min="47" style="62" width="8.77"/>
  </cols>
  <sheetData>
    <row r="1" customFormat="false" ht="12.75" hidden="false" customHeight="false" outlineLevel="0" collapsed="false">
      <c r="B1" s="38" t="s">
        <v>109</v>
      </c>
    </row>
    <row r="2" customFormat="false" ht="12.75" hidden="false" customHeight="false" outlineLevel="0" collapsed="false">
      <c r="B2" s="38" t="s">
        <v>43</v>
      </c>
    </row>
    <row r="3" s="63" customFormat="true" ht="12.75" hidden="false" customHeight="false" outlineLevel="0" collapsed="false">
      <c r="B3" s="64" t="s">
        <v>1</v>
      </c>
      <c r="C3" s="64" t="s">
        <v>110</v>
      </c>
      <c r="D3" s="64" t="s">
        <v>111</v>
      </c>
      <c r="E3" s="64" t="s">
        <v>112</v>
      </c>
      <c r="F3" s="64" t="s">
        <v>113</v>
      </c>
      <c r="G3" s="64" t="s">
        <v>114</v>
      </c>
      <c r="H3" s="64" t="s">
        <v>115</v>
      </c>
      <c r="I3" s="64" t="s">
        <v>116</v>
      </c>
      <c r="J3" s="64" t="s">
        <v>117</v>
      </c>
      <c r="K3" s="64" t="s">
        <v>118</v>
      </c>
      <c r="L3" s="64" t="s">
        <v>119</v>
      </c>
      <c r="M3" s="64" t="s">
        <v>120</v>
      </c>
      <c r="N3" s="64" t="s">
        <v>121</v>
      </c>
      <c r="O3" s="64" t="s">
        <v>122</v>
      </c>
      <c r="P3" s="64" t="s">
        <v>123</v>
      </c>
      <c r="Q3" s="64" t="s">
        <v>124</v>
      </c>
      <c r="R3" s="64" t="s">
        <v>125</v>
      </c>
      <c r="S3" s="64" t="s">
        <v>126</v>
      </c>
      <c r="T3" s="64" t="s">
        <v>127</v>
      </c>
      <c r="U3" s="64" t="s">
        <v>128</v>
      </c>
      <c r="V3" s="64" t="s">
        <v>129</v>
      </c>
      <c r="W3" s="64" t="s">
        <v>130</v>
      </c>
      <c r="X3" s="64" t="s">
        <v>131</v>
      </c>
      <c r="Y3" s="64" t="s">
        <v>132</v>
      </c>
      <c r="Z3" s="64" t="s">
        <v>133</v>
      </c>
      <c r="AA3" s="64" t="s">
        <v>134</v>
      </c>
      <c r="AB3" s="64" t="s">
        <v>135</v>
      </c>
      <c r="AC3" s="64" t="s">
        <v>136</v>
      </c>
      <c r="AD3" s="64" t="s">
        <v>137</v>
      </c>
      <c r="AE3" s="64" t="s">
        <v>138</v>
      </c>
      <c r="AF3" s="64" t="s">
        <v>139</v>
      </c>
      <c r="AG3" s="64" t="s">
        <v>140</v>
      </c>
      <c r="AH3" s="64" t="s">
        <v>141</v>
      </c>
      <c r="AI3" s="64" t="s">
        <v>142</v>
      </c>
      <c r="AJ3" s="64" t="s">
        <v>143</v>
      </c>
      <c r="AK3" s="64" t="s">
        <v>144</v>
      </c>
      <c r="AL3" s="64" t="s">
        <v>145</v>
      </c>
      <c r="AM3" s="64" t="s">
        <v>146</v>
      </c>
      <c r="AN3" s="64" t="s">
        <v>147</v>
      </c>
      <c r="AO3" s="64" t="s">
        <v>148</v>
      </c>
      <c r="AP3" s="64" t="s">
        <v>149</v>
      </c>
      <c r="AQ3" s="64" t="s">
        <v>150</v>
      </c>
      <c r="AR3" s="64" t="s">
        <v>151</v>
      </c>
      <c r="AS3" s="64" t="s">
        <v>152</v>
      </c>
      <c r="AT3" s="64" t="s">
        <v>153</v>
      </c>
    </row>
    <row r="4" customFormat="false" ht="12.75" hidden="false" customHeight="false" outlineLevel="0" collapsed="false">
      <c r="B4" s="8" t="s">
        <v>7</v>
      </c>
      <c r="C4" s="8" t="n">
        <f aca="false">SUM(D4:ZZ4)</f>
        <v>2252.979</v>
      </c>
      <c r="D4" s="65" t="n">
        <f aca="false">'Cash In Flow Summary'!D4</f>
        <v>0</v>
      </c>
      <c r="E4" s="65" t="n">
        <f aca="false">'Cash In Flow Summary'!E4</f>
        <v>0</v>
      </c>
      <c r="F4" s="65" t="n">
        <f aca="false">'Cash In Flow Summary'!F4</f>
        <v>15.1392375</v>
      </c>
      <c r="G4" s="65" t="n">
        <f aca="false">'Cash In Flow Summary'!G4</f>
        <v>30.278475</v>
      </c>
      <c r="H4" s="65" t="n">
        <f aca="false">'Cash In Flow Summary'!H4</f>
        <v>46.51200625</v>
      </c>
      <c r="I4" s="65" t="n">
        <f aca="false">'Cash In Flow Summary'!I4</f>
        <v>62.7455375</v>
      </c>
      <c r="J4" s="65" t="n">
        <f aca="false">'Cash In Flow Summary'!J4</f>
        <v>62.3657</v>
      </c>
      <c r="K4" s="65" t="n">
        <f aca="false">'Cash In Flow Summary'!K4</f>
        <v>63.473559375</v>
      </c>
      <c r="L4" s="65" t="n">
        <f aca="false">'Cash In Flow Summary'!L4</f>
        <v>80.3288484375</v>
      </c>
      <c r="M4" s="65" t="n">
        <f aca="false">'Cash In Flow Summary'!M4</f>
        <v>495.2538375</v>
      </c>
      <c r="N4" s="65" t="n">
        <f aca="false">'Cash In Flow Summary'!N4</f>
        <v>185.57775</v>
      </c>
      <c r="O4" s="65" t="n">
        <f aca="false">'Cash In Flow Summary'!O4</f>
        <v>176.534</v>
      </c>
      <c r="P4" s="65" t="n">
        <f aca="false">'Cash In Flow Summary'!P4</f>
        <v>97.31075</v>
      </c>
      <c r="Q4" s="65" t="n">
        <f aca="false">'Cash In Flow Summary'!Q4</f>
        <v>71.30996875</v>
      </c>
      <c r="R4" s="65" t="n">
        <f aca="false">'Cash In Flow Summary'!R4</f>
        <v>71.30996875</v>
      </c>
      <c r="S4" s="65" t="n">
        <f aca="false">'Cash In Flow Summary'!S4</f>
        <v>68.037035625</v>
      </c>
      <c r="T4" s="65" t="n">
        <f aca="false">'Cash In Flow Summary'!T4</f>
        <v>61.2266396875</v>
      </c>
      <c r="U4" s="65" t="n">
        <f aca="false">'Cash In Flow Summary'!U4</f>
        <v>59.7127159375</v>
      </c>
      <c r="V4" s="65" t="n">
        <f aca="false">'Cash In Flow Summary'!V4</f>
        <v>53.7239446875</v>
      </c>
      <c r="W4" s="65" t="n">
        <f aca="false">'Cash In Flow Summary'!W4</f>
        <v>49.3829446875</v>
      </c>
      <c r="X4" s="65" t="n">
        <f aca="false">'Cash In Flow Summary'!X4</f>
        <v>49.3829446875</v>
      </c>
      <c r="Y4" s="65" t="n">
        <f aca="false">'Cash In Flow Summary'!Y4</f>
        <v>42.1027259375</v>
      </c>
      <c r="Z4" s="65" t="n">
        <f aca="false">'Cash In Flow Summary'!Z4</f>
        <v>42.1027259375</v>
      </c>
      <c r="AA4" s="65" t="n">
        <f aca="false">'Cash In Flow Summary'!AA4</f>
        <v>42.1027259375</v>
      </c>
      <c r="AB4" s="65" t="n">
        <f aca="false">'Cash In Flow Summary'!AB4</f>
        <v>36.3147259375</v>
      </c>
      <c r="AC4" s="65" t="n">
        <f aca="false">'Cash In Flow Summary'!AC4</f>
        <v>33.0386275</v>
      </c>
      <c r="AD4" s="65" t="n">
        <f aca="false">'Cash In Flow Summary'!AD4</f>
        <v>29.43017125</v>
      </c>
      <c r="AE4" s="65" t="n">
        <f aca="false">'Cash In Flow Summary'!AE4</f>
        <v>25.08917125</v>
      </c>
      <c r="AF4" s="65" t="n">
        <f aca="false">'Cash In Flow Summary'!AF4</f>
        <v>25.08917125</v>
      </c>
      <c r="AG4" s="65" t="n">
        <f aca="false">'Cash In Flow Summary'!AG4</f>
        <v>25.08917125</v>
      </c>
      <c r="AH4" s="65" t="n">
        <f aca="false">'Cash In Flow Summary'!AH4</f>
        <v>25.08917125</v>
      </c>
      <c r="AI4" s="65" t="n">
        <f aca="false">'Cash In Flow Summary'!AI4</f>
        <v>25.08917125</v>
      </c>
      <c r="AJ4" s="65" t="n">
        <f aca="false">'Cash In Flow Summary'!AJ4</f>
        <v>25.08917125</v>
      </c>
      <c r="AK4" s="65" t="n">
        <f aca="false">'Cash In Flow Summary'!AK4</f>
        <v>22.905105625</v>
      </c>
      <c r="AL4" s="65" t="n">
        <f aca="false">'Cash In Flow Summary'!AL4</f>
        <v>22.905105625</v>
      </c>
      <c r="AM4" s="65" t="n">
        <f aca="false">'Cash In Flow Summary'!AM4</f>
        <v>18.739554375</v>
      </c>
      <c r="AN4" s="65" t="n">
        <f aca="false">'Cash In Flow Summary'!AN4</f>
        <v>9.6261675</v>
      </c>
      <c r="AO4" s="65" t="n">
        <f aca="false">'Cash In Flow Summary'!AO4</f>
        <v>3.5704725</v>
      </c>
      <c r="AP4" s="65" t="n">
        <f aca="false">'Cash In Flow Summary'!AP4</f>
        <v>0</v>
      </c>
      <c r="AQ4" s="65" t="n">
        <f aca="false">'Cash In Flow Summary'!AQ4</f>
        <v>0</v>
      </c>
      <c r="AR4" s="65" t="n">
        <f aca="false">'Cash In Flow Summary'!AR4</f>
        <v>0</v>
      </c>
      <c r="AS4" s="65" t="n">
        <f aca="false">'Cash In Flow Summary'!AS4</f>
        <v>0</v>
      </c>
      <c r="AT4" s="65" t="n">
        <f aca="false">'Cash In Flow Summary'!AT4</f>
        <v>0</v>
      </c>
    </row>
    <row r="5" customFormat="false" ht="12.75" hidden="false" customHeight="false" outlineLevel="0" collapsed="false">
      <c r="B5" s="8" t="s">
        <v>8</v>
      </c>
      <c r="C5" s="8" t="n">
        <f aca="false">SUM(D5:ZZ5)</f>
        <v>2673.73575</v>
      </c>
      <c r="D5" s="65" t="n">
        <f aca="false">'Cash In Flow Summary'!D5</f>
        <v>0</v>
      </c>
      <c r="E5" s="65" t="n">
        <f aca="false">'Cash In Flow Summary'!E5</f>
        <v>0</v>
      </c>
      <c r="F5" s="65" t="n">
        <f aca="false">'Cash In Flow Summary'!F5</f>
        <v>0</v>
      </c>
      <c r="G5" s="65" t="n">
        <f aca="false">'Cash In Flow Summary'!G5</f>
        <v>0</v>
      </c>
      <c r="H5" s="65" t="n">
        <f aca="false">'Cash In Flow Summary'!H5</f>
        <v>18.11565</v>
      </c>
      <c r="I5" s="65" t="n">
        <f aca="false">'Cash In Flow Summary'!I5</f>
        <v>36.2313</v>
      </c>
      <c r="J5" s="65" t="n">
        <f aca="false">'Cash In Flow Summary'!J5</f>
        <v>58.260825</v>
      </c>
      <c r="K5" s="65" t="n">
        <f aca="false">'Cash In Flow Summary'!K5</f>
        <v>69.01839</v>
      </c>
      <c r="L5" s="65" t="n">
        <f aca="false">'Cash In Flow Summary'!L5</f>
        <v>67.087545</v>
      </c>
      <c r="M5" s="65" t="n">
        <f aca="false">'Cash In Flow Summary'!M5</f>
        <v>72.9732675</v>
      </c>
      <c r="N5" s="65" t="n">
        <f aca="false">'Cash In Flow Summary'!N5</f>
        <v>88.871055</v>
      </c>
      <c r="O5" s="65" t="n">
        <f aca="false">'Cash In Flow Summary'!O5</f>
        <v>105.60753</v>
      </c>
      <c r="P5" s="65" t="n">
        <f aca="false">'Cash In Flow Summary'!P5</f>
        <v>115.25243625</v>
      </c>
      <c r="Q5" s="65" t="n">
        <f aca="false">'Cash In Flow Summary'!Q5</f>
        <v>124.8973425</v>
      </c>
      <c r="R5" s="65" t="n">
        <f aca="false">'Cash In Flow Summary'!R5</f>
        <v>683.0904675</v>
      </c>
      <c r="S5" s="65" t="n">
        <f aca="false">'Cash In Flow Summary'!S5</f>
        <v>171.6401925</v>
      </c>
      <c r="T5" s="65" t="n">
        <f aca="false">'Cash In Flow Summary'!T5</f>
        <v>112.5965925</v>
      </c>
      <c r="U5" s="65" t="n">
        <f aca="false">'Cash In Flow Summary'!U5</f>
        <v>89.3369925</v>
      </c>
      <c r="V5" s="65" t="n">
        <f aca="false">'Cash In Flow Summary'!V5</f>
        <v>87.5254275</v>
      </c>
      <c r="W5" s="65" t="n">
        <f aca="false">'Cash In Flow Summary'!W5</f>
        <v>85.7138625</v>
      </c>
      <c r="X5" s="65" t="n">
        <f aca="false">'Cash In Flow Summary'!X5</f>
        <v>77.279461875</v>
      </c>
      <c r="Y5" s="65" t="n">
        <f aca="false">'Cash In Flow Summary'!Y5</f>
        <v>70.15341375</v>
      </c>
      <c r="Z5" s="65" t="n">
        <f aca="false">'Cash In Flow Summary'!Z5</f>
        <v>61.33787625</v>
      </c>
      <c r="AA5" s="65" t="n">
        <f aca="false">'Cash In Flow Summary'!AA5</f>
        <v>51.04624875</v>
      </c>
      <c r="AB5" s="65" t="n">
        <f aca="false">'Cash In Flow Summary'!AB5</f>
        <v>51.04624875</v>
      </c>
      <c r="AC5" s="65" t="n">
        <f aca="false">'Cash In Flow Summary'!AC5</f>
        <v>51.04624875</v>
      </c>
      <c r="AD5" s="65" t="n">
        <f aca="false">'Cash In Flow Summary'!AD5</f>
        <v>51.04624875</v>
      </c>
      <c r="AE5" s="65" t="n">
        <f aca="false">'Cash In Flow Summary'!AE5</f>
        <v>51.04624875</v>
      </c>
      <c r="AF5" s="65" t="n">
        <f aca="false">'Cash In Flow Summary'!AF5</f>
        <v>43.931383125</v>
      </c>
      <c r="AG5" s="65" t="n">
        <f aca="false">'Cash In Flow Summary'!AG5</f>
        <v>36.8165175</v>
      </c>
      <c r="AH5" s="65" t="n">
        <f aca="false">'Cash In Flow Summary'!AH5</f>
        <v>32.958555</v>
      </c>
      <c r="AI5" s="65" t="n">
        <f aca="false">'Cash In Flow Summary'!AI5</f>
        <v>29.1005925</v>
      </c>
      <c r="AJ5" s="65" t="n">
        <f aca="false">'Cash In Flow Summary'!AJ5</f>
        <v>22.8831225</v>
      </c>
      <c r="AK5" s="65" t="n">
        <f aca="false">'Cash In Flow Summary'!AK5</f>
        <v>19.2823575</v>
      </c>
      <c r="AL5" s="65" t="n">
        <f aca="false">'Cash In Flow Summary'!AL5</f>
        <v>16.80357</v>
      </c>
      <c r="AM5" s="65" t="n">
        <f aca="false">'Cash In Flow Summary'!AM5</f>
        <v>7.24626</v>
      </c>
      <c r="AN5" s="65" t="n">
        <f aca="false">'Cash In Flow Summary'!AN5</f>
        <v>7.24626</v>
      </c>
      <c r="AO5" s="65" t="n">
        <f aca="false">'Cash In Flow Summary'!AO5</f>
        <v>7.24626</v>
      </c>
      <c r="AP5" s="65" t="n">
        <f aca="false">'Cash In Flow Summary'!AP5</f>
        <v>0</v>
      </c>
      <c r="AQ5" s="65" t="n">
        <f aca="false">'Cash In Flow Summary'!AQ5</f>
        <v>0</v>
      </c>
      <c r="AR5" s="65" t="n">
        <f aca="false">'Cash In Flow Summary'!AR5</f>
        <v>0</v>
      </c>
      <c r="AS5" s="65" t="n">
        <f aca="false">'Cash In Flow Summary'!AS5</f>
        <v>0</v>
      </c>
      <c r="AT5" s="65" t="n">
        <f aca="false">'Cash In Flow Summary'!AT5</f>
        <v>0</v>
      </c>
    </row>
    <row r="6" s="63" customFormat="true" ht="12.75" hidden="false" customHeight="false" outlineLevel="0" collapsed="false">
      <c r="A6" s="62"/>
      <c r="B6" s="66"/>
      <c r="C6" s="67" t="n">
        <f aca="false">SUM(C4:C5)</f>
        <v>4926.71475</v>
      </c>
      <c r="D6" s="67" t="n">
        <f aca="false">SUM(D4:D5)</f>
        <v>0</v>
      </c>
      <c r="E6" s="67" t="n">
        <f aca="false">SUM(E4:E5)</f>
        <v>0</v>
      </c>
      <c r="F6" s="67" t="n">
        <f aca="false">SUM(F4:F5)</f>
        <v>15.1392375</v>
      </c>
      <c r="G6" s="67" t="n">
        <f aca="false">SUM(G4:G5)</f>
        <v>30.278475</v>
      </c>
      <c r="H6" s="67" t="n">
        <f aca="false">SUM(H4:H5)</f>
        <v>64.62765625</v>
      </c>
      <c r="I6" s="67" t="n">
        <f aca="false">SUM(I4:I5)</f>
        <v>98.9768375</v>
      </c>
      <c r="J6" s="67" t="n">
        <f aca="false">SUM(J4:J5)</f>
        <v>120.626525</v>
      </c>
      <c r="K6" s="67" t="n">
        <f aca="false">SUM(K4:K5)</f>
        <v>132.491949375</v>
      </c>
      <c r="L6" s="67" t="n">
        <f aca="false">SUM(L4:L5)</f>
        <v>147.4163934375</v>
      </c>
      <c r="M6" s="67" t="n">
        <f aca="false">SUM(M4:M5)</f>
        <v>568.227105</v>
      </c>
      <c r="N6" s="67" t="n">
        <f aca="false">SUM(N4:N5)</f>
        <v>274.448805</v>
      </c>
      <c r="O6" s="67" t="n">
        <f aca="false">SUM(O4:O5)</f>
        <v>282.14153</v>
      </c>
      <c r="P6" s="67" t="n">
        <f aca="false">SUM(P4:P5)</f>
        <v>212.56318625</v>
      </c>
      <c r="Q6" s="67" t="n">
        <f aca="false">SUM(Q4:Q5)</f>
        <v>196.20731125</v>
      </c>
      <c r="R6" s="67" t="n">
        <f aca="false">SUM(R4:R5)</f>
        <v>754.40043625</v>
      </c>
      <c r="S6" s="67" t="n">
        <f aca="false">SUM(S4:S5)</f>
        <v>239.677228125</v>
      </c>
      <c r="T6" s="67" t="n">
        <f aca="false">SUM(T4:T5)</f>
        <v>173.8232321875</v>
      </c>
      <c r="U6" s="67" t="n">
        <f aca="false">SUM(U4:U5)</f>
        <v>149.0497084375</v>
      </c>
      <c r="V6" s="67" t="n">
        <f aca="false">SUM(V4:V5)</f>
        <v>141.2493721875</v>
      </c>
      <c r="W6" s="67" t="n">
        <f aca="false">SUM(W4:W5)</f>
        <v>135.0968071875</v>
      </c>
      <c r="X6" s="67" t="n">
        <f aca="false">SUM(X4:X5)</f>
        <v>126.6624065625</v>
      </c>
      <c r="Y6" s="67" t="n">
        <f aca="false">SUM(Y4:Y5)</f>
        <v>112.2561396875</v>
      </c>
      <c r="Z6" s="67" t="n">
        <f aca="false">SUM(Z4:Z5)</f>
        <v>103.4406021875</v>
      </c>
      <c r="AA6" s="67" t="n">
        <f aca="false">SUM(AA4:AA5)</f>
        <v>93.1489746875</v>
      </c>
      <c r="AB6" s="67" t="n">
        <f aca="false">SUM(AB4:AB5)</f>
        <v>87.3609746875</v>
      </c>
      <c r="AC6" s="67" t="n">
        <f aca="false">SUM(AC4:AC5)</f>
        <v>84.08487625</v>
      </c>
      <c r="AD6" s="67" t="n">
        <f aca="false">SUM(AD4:AD5)</f>
        <v>80.47642</v>
      </c>
      <c r="AE6" s="67" t="n">
        <f aca="false">SUM(AE4:AE5)</f>
        <v>76.13542</v>
      </c>
      <c r="AF6" s="67" t="n">
        <f aca="false">SUM(AF4:AF5)</f>
        <v>69.020554375</v>
      </c>
      <c r="AG6" s="67" t="n">
        <f aca="false">SUM(AG4:AG5)</f>
        <v>61.90568875</v>
      </c>
      <c r="AH6" s="67" t="n">
        <f aca="false">SUM(AH4:AH5)</f>
        <v>58.04772625</v>
      </c>
      <c r="AI6" s="67" t="n">
        <f aca="false">SUM(AI4:AI5)</f>
        <v>54.18976375</v>
      </c>
      <c r="AJ6" s="67" t="n">
        <f aca="false">SUM(AJ4:AJ5)</f>
        <v>47.97229375</v>
      </c>
      <c r="AK6" s="67" t="n">
        <f aca="false">SUM(AK4:AK5)</f>
        <v>42.187463125</v>
      </c>
      <c r="AL6" s="67" t="n">
        <f aca="false">SUM(AL4:AL5)</f>
        <v>39.708675625</v>
      </c>
      <c r="AM6" s="67" t="n">
        <f aca="false">SUM(AM4:AM5)</f>
        <v>25.985814375</v>
      </c>
      <c r="AN6" s="67" t="n">
        <f aca="false">SUM(AN4:AN5)</f>
        <v>16.8724275</v>
      </c>
      <c r="AO6" s="67" t="n">
        <f aca="false">SUM(AO4:AO5)</f>
        <v>10.8167325</v>
      </c>
      <c r="AP6" s="67" t="n">
        <f aca="false">SUM(AP4:AP5)</f>
        <v>0</v>
      </c>
      <c r="AQ6" s="67" t="n">
        <f aca="false">SUM(AQ4:AQ5)</f>
        <v>0</v>
      </c>
      <c r="AR6" s="67" t="n">
        <f aca="false">SUM(AR4:AR5)</f>
        <v>0</v>
      </c>
      <c r="AS6" s="67" t="n">
        <f aca="false">SUM(AS4:AS5)</f>
        <v>0</v>
      </c>
      <c r="AT6" s="67" t="n">
        <f aca="false">SUM(AT4:AT5)</f>
        <v>0</v>
      </c>
      <c r="AU6" s="62"/>
      <c r="AV6" s="62"/>
      <c r="AW6" s="62"/>
      <c r="AX6" s="62"/>
    </row>
    <row r="7" customFormat="false" ht="12.75" hidden="false" customHeight="false" outlineLevel="0" collapsed="false">
      <c r="B7" s="68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</row>
    <row r="8" customFormat="false" ht="12.75" hidden="false" customHeight="false" outlineLevel="0" collapsed="false">
      <c r="B8" s="2" t="s">
        <v>44</v>
      </c>
      <c r="D8" s="70"/>
    </row>
    <row r="9" customFormat="false" ht="12.75" hidden="false" customHeight="false" outlineLevel="0" collapsed="false">
      <c r="A9" s="63"/>
      <c r="B9" s="64" t="s">
        <v>1</v>
      </c>
      <c r="C9" s="64" t="s">
        <v>110</v>
      </c>
      <c r="D9" s="64" t="s">
        <v>111</v>
      </c>
      <c r="E9" s="64" t="s">
        <v>112</v>
      </c>
      <c r="F9" s="64" t="s">
        <v>113</v>
      </c>
      <c r="G9" s="64" t="s">
        <v>114</v>
      </c>
      <c r="H9" s="64" t="s">
        <v>115</v>
      </c>
      <c r="I9" s="64" t="s">
        <v>116</v>
      </c>
      <c r="J9" s="64" t="s">
        <v>117</v>
      </c>
      <c r="K9" s="64" t="s">
        <v>118</v>
      </c>
      <c r="L9" s="64" t="s">
        <v>119</v>
      </c>
      <c r="M9" s="64" t="s">
        <v>120</v>
      </c>
      <c r="N9" s="64" t="s">
        <v>121</v>
      </c>
      <c r="O9" s="64" t="s">
        <v>122</v>
      </c>
      <c r="P9" s="64" t="s">
        <v>123</v>
      </c>
      <c r="Q9" s="64" t="s">
        <v>124</v>
      </c>
      <c r="R9" s="64" t="s">
        <v>125</v>
      </c>
      <c r="S9" s="64" t="s">
        <v>126</v>
      </c>
      <c r="T9" s="64" t="s">
        <v>127</v>
      </c>
      <c r="U9" s="64" t="s">
        <v>128</v>
      </c>
      <c r="V9" s="64" t="s">
        <v>129</v>
      </c>
      <c r="W9" s="64" t="s">
        <v>130</v>
      </c>
      <c r="X9" s="64" t="s">
        <v>131</v>
      </c>
      <c r="Y9" s="64" t="s">
        <v>132</v>
      </c>
      <c r="Z9" s="64" t="s">
        <v>133</v>
      </c>
      <c r="AA9" s="64" t="s">
        <v>134</v>
      </c>
      <c r="AB9" s="64" t="s">
        <v>135</v>
      </c>
      <c r="AC9" s="64" t="s">
        <v>136</v>
      </c>
      <c r="AD9" s="64" t="s">
        <v>137</v>
      </c>
      <c r="AE9" s="64" t="s">
        <v>138</v>
      </c>
      <c r="AF9" s="64" t="s">
        <v>139</v>
      </c>
      <c r="AG9" s="64" t="s">
        <v>140</v>
      </c>
      <c r="AH9" s="64" t="s">
        <v>141</v>
      </c>
      <c r="AI9" s="64" t="s">
        <v>142</v>
      </c>
      <c r="AJ9" s="64" t="s">
        <v>143</v>
      </c>
      <c r="AK9" s="64" t="s">
        <v>144</v>
      </c>
      <c r="AL9" s="64" t="s">
        <v>145</v>
      </c>
      <c r="AM9" s="64" t="s">
        <v>146</v>
      </c>
      <c r="AN9" s="64" t="s">
        <v>147</v>
      </c>
      <c r="AO9" s="64" t="s">
        <v>148</v>
      </c>
      <c r="AP9" s="64" t="s">
        <v>149</v>
      </c>
      <c r="AQ9" s="64" t="s">
        <v>150</v>
      </c>
      <c r="AR9" s="64" t="s">
        <v>151</v>
      </c>
      <c r="AS9" s="64" t="s">
        <v>152</v>
      </c>
      <c r="AT9" s="64" t="s">
        <v>153</v>
      </c>
      <c r="AU9" s="63"/>
      <c r="AV9" s="63"/>
      <c r="AW9" s="63"/>
      <c r="AX9" s="63"/>
    </row>
    <row r="10" customFormat="false" ht="12.75" hidden="false" customHeight="false" outlineLevel="0" collapsed="false">
      <c r="B10" s="8" t="s">
        <v>7</v>
      </c>
      <c r="C10" s="8" t="n">
        <f aca="false">SUM(D10:ZZ10)</f>
        <v>985.6783125</v>
      </c>
      <c r="D10" s="71" t="n">
        <f aca="false">'Offers DP'!$C$10/4+'Offers DP'!C9</f>
        <v>91.25</v>
      </c>
      <c r="E10" s="65" t="n">
        <f aca="false">'Offers DP'!$C$10/4</f>
        <v>11.25</v>
      </c>
      <c r="F10" s="65" t="n">
        <f aca="false">'Offers DP'!$C$10/4</f>
        <v>11.25</v>
      </c>
      <c r="G10" s="65" t="n">
        <f aca="false">'Offers DP'!$C$10/4</f>
        <v>11.25</v>
      </c>
      <c r="H10" s="65" t="n">
        <f aca="false">'Offers DP'!$C$11/4</f>
        <v>22.5</v>
      </c>
      <c r="I10" s="65" t="n">
        <f aca="false">'Offers DP'!$C$11/4</f>
        <v>22.5</v>
      </c>
      <c r="J10" s="65" t="n">
        <f aca="false">'Offers DP'!$C$11/4</f>
        <v>22.5</v>
      </c>
      <c r="K10" s="65" t="n">
        <f aca="false">'Offers DP'!$C$11/4</f>
        <v>22.5</v>
      </c>
      <c r="L10" s="65" t="n">
        <f aca="false">'Offers DP'!$C$12/4</f>
        <v>33.75</v>
      </c>
      <c r="M10" s="65" t="n">
        <f aca="false">'Offers DP'!$C$12/4</f>
        <v>33.75</v>
      </c>
      <c r="N10" s="65" t="n">
        <f aca="false">'Offers DP'!$C$12/4</f>
        <v>33.75</v>
      </c>
      <c r="O10" s="65" t="n">
        <f aca="false">'Offers DP'!$C$12/4</f>
        <v>33.75</v>
      </c>
      <c r="P10" s="65" t="n">
        <f aca="false">'Offers DP'!$C$13/4</f>
        <v>45</v>
      </c>
      <c r="Q10" s="65" t="n">
        <f aca="false">'Offers DP'!$C$13/4</f>
        <v>45</v>
      </c>
      <c r="R10" s="65" t="n">
        <f aca="false">'Offers DP'!$C$13/4</f>
        <v>45</v>
      </c>
      <c r="S10" s="65" t="n">
        <f aca="false">'Offers DP'!$C$13/4</f>
        <v>45</v>
      </c>
      <c r="T10" s="65" t="n">
        <f aca="false">'Offers DP'!$C$14/4</f>
        <v>45</v>
      </c>
      <c r="U10" s="65" t="n">
        <f aca="false">'Offers DP'!$C$14/4</f>
        <v>45</v>
      </c>
      <c r="V10" s="65" t="n">
        <f aca="false">'Offers DP'!$C$14/4</f>
        <v>45</v>
      </c>
      <c r="W10" s="65" t="n">
        <f aca="false">'Offers DP'!$C$14/4</f>
        <v>45</v>
      </c>
      <c r="X10" s="65" t="n">
        <f aca="false">'Offers DP'!$C$15/4</f>
        <v>22.5</v>
      </c>
      <c r="Y10" s="65" t="n">
        <f aca="false">'Offers DP'!$C$15/4</f>
        <v>22.5</v>
      </c>
      <c r="Z10" s="65" t="n">
        <f aca="false">'Offers DP'!$C$15/4</f>
        <v>22.5</v>
      </c>
      <c r="AA10" s="65" t="n">
        <f aca="false">'Offers DP'!$C$15/4</f>
        <v>22.5</v>
      </c>
      <c r="AB10" s="65" t="n">
        <f aca="false">'Offers DP'!$C$16/4</f>
        <v>0</v>
      </c>
      <c r="AC10" s="65" t="n">
        <f aca="false">'Offers DP'!$C$16/4</f>
        <v>0</v>
      </c>
      <c r="AD10" s="65" t="n">
        <f aca="false">'Offers DP'!$C$16/4</f>
        <v>0</v>
      </c>
      <c r="AE10" s="65" t="n">
        <f aca="false">'Offers DP'!$C$16/4</f>
        <v>0</v>
      </c>
      <c r="AF10" s="65" t="n">
        <f aca="false">-SUM(D10:AE10)+SUM('Cash In Flow Summary'!D37:AE37)+'Cash In Flow Summary'!AF37</f>
        <v>107.758210351562</v>
      </c>
      <c r="AG10" s="65" t="n">
        <f aca="false">'Cash In Flow Summary'!AG37</f>
        <v>10.976512421875</v>
      </c>
      <c r="AH10" s="65" t="n">
        <f aca="false">'Cash In Flow Summary'!AH37</f>
        <v>10.976512421875</v>
      </c>
      <c r="AI10" s="65" t="n">
        <f aca="false">'Cash In Flow Summary'!AI37</f>
        <v>10.976512421875</v>
      </c>
      <c r="AJ10" s="65" t="n">
        <f aca="false">'Cash In Flow Summary'!AJ37</f>
        <v>10.976512421875</v>
      </c>
      <c r="AK10" s="65" t="n">
        <f aca="false">'Cash In Flow Summary'!AK37</f>
        <v>10.0209837109375</v>
      </c>
      <c r="AL10" s="65" t="n">
        <f aca="false">'Cash In Flow Summary'!AL37</f>
        <v>10.0209837109375</v>
      </c>
      <c r="AM10" s="65" t="n">
        <f aca="false">'Cash In Flow Summary'!AM37</f>
        <v>8.1985550390625</v>
      </c>
      <c r="AN10" s="65" t="n">
        <f aca="false">'Cash In Flow Summary'!AN37</f>
        <v>4.21144828125</v>
      </c>
      <c r="AO10" s="65" t="n">
        <f aca="false">'Cash In Flow Summary'!AO37</f>
        <v>1.56208171875</v>
      </c>
      <c r="AP10" s="65" t="n">
        <f aca="false">'Cash In Flow Summary'!AP37</f>
        <v>0</v>
      </c>
      <c r="AQ10" s="65" t="n">
        <f aca="false">'Cash In Flow Summary'!AQ37</f>
        <v>0</v>
      </c>
      <c r="AR10" s="65" t="n">
        <f aca="false">'Cash In Flow Summary'!AR37</f>
        <v>0</v>
      </c>
      <c r="AS10" s="65" t="n">
        <f aca="false">'Cash In Flow Summary'!AS37</f>
        <v>0</v>
      </c>
      <c r="AT10" s="65" t="n">
        <f aca="false">'Cash In Flow Summary'!AT37</f>
        <v>0</v>
      </c>
    </row>
    <row r="11" customFormat="false" ht="12.75" hidden="false" customHeight="false" outlineLevel="0" collapsed="false">
      <c r="B11" s="8" t="s">
        <v>8</v>
      </c>
      <c r="C11" s="8" t="n">
        <f aca="false">SUM(D11:ZZ11)</f>
        <v>1169.759390625</v>
      </c>
      <c r="D11" s="65" t="n">
        <f aca="false">'Offers DP'!$D$10/4</f>
        <v>0</v>
      </c>
      <c r="E11" s="65" t="n">
        <f aca="false">'Offers DP'!$D$10/4</f>
        <v>0</v>
      </c>
      <c r="F11" s="65" t="n">
        <f aca="false">'Offers DP'!$D$10/4</f>
        <v>0</v>
      </c>
      <c r="G11" s="71" t="n">
        <f aca="false">'Offers DP'!$D$10/4++'Offers DP'!D9</f>
        <v>85</v>
      </c>
      <c r="H11" s="65" t="n">
        <f aca="false">'Offers DP'!$D$11/4</f>
        <v>22.5</v>
      </c>
      <c r="I11" s="65" t="n">
        <f aca="false">'Offers DP'!$D$11/4</f>
        <v>22.5</v>
      </c>
      <c r="J11" s="65" t="n">
        <f aca="false">'Offers DP'!$D$11/4</f>
        <v>22.5</v>
      </c>
      <c r="K11" s="65" t="n">
        <f aca="false">'Offers DP'!$D$11/4</f>
        <v>22.5</v>
      </c>
      <c r="L11" s="65" t="n">
        <f aca="false">'Offers DP'!$D$12/4</f>
        <v>45</v>
      </c>
      <c r="M11" s="65" t="n">
        <f aca="false">'Offers DP'!$D$12/4</f>
        <v>45</v>
      </c>
      <c r="N11" s="65" t="n">
        <f aca="false">'Offers DP'!$D$12/4</f>
        <v>45</v>
      </c>
      <c r="O11" s="65" t="n">
        <f aca="false">'Offers DP'!$D$12/4</f>
        <v>45</v>
      </c>
      <c r="P11" s="65" t="n">
        <f aca="false">'Offers DP'!$D$13/4</f>
        <v>56.25</v>
      </c>
      <c r="Q11" s="65" t="n">
        <f aca="false">'Offers DP'!$D$13/4</f>
        <v>56.25</v>
      </c>
      <c r="R11" s="65" t="n">
        <f aca="false">'Offers DP'!$D$13/4</f>
        <v>56.25</v>
      </c>
      <c r="S11" s="65" t="n">
        <f aca="false">'Offers DP'!$D$13/4</f>
        <v>56.25</v>
      </c>
      <c r="T11" s="65" t="n">
        <f aca="false">'Offers DP'!$D$14/4</f>
        <v>45</v>
      </c>
      <c r="U11" s="65" t="n">
        <f aca="false">'Offers DP'!$D$14/4</f>
        <v>45</v>
      </c>
      <c r="V11" s="65" t="n">
        <f aca="false">'Offers DP'!$D$14/4</f>
        <v>45</v>
      </c>
      <c r="W11" s="65" t="n">
        <f aca="false">'Offers DP'!$D$14/4</f>
        <v>45</v>
      </c>
      <c r="X11" s="65" t="n">
        <f aca="false">'Offers DP'!$D$15/4</f>
        <v>22.5</v>
      </c>
      <c r="Y11" s="65" t="n">
        <f aca="false">'Offers DP'!$D$15/4</f>
        <v>22.5</v>
      </c>
      <c r="Z11" s="65" t="n">
        <f aca="false">'Offers DP'!$D$15/4</f>
        <v>22.5</v>
      </c>
      <c r="AA11" s="65" t="n">
        <f aca="false">'Offers DP'!$D$15/4</f>
        <v>22.5</v>
      </c>
      <c r="AB11" s="65" t="n">
        <f aca="false">'Offers DP'!$D$16/4</f>
        <v>0</v>
      </c>
      <c r="AC11" s="65" t="n">
        <f aca="false">'Offers DP'!$D$16/4</f>
        <v>0</v>
      </c>
      <c r="AD11" s="65" t="n">
        <f aca="false">'Offers DP'!$D$16/4</f>
        <v>0</v>
      </c>
      <c r="AE11" s="65" t="n">
        <f aca="false">'Offers DP'!$D$16/4</f>
        <v>0</v>
      </c>
      <c r="AF11" s="65" t="n">
        <f aca="false">-SUM(D11:AE11)+SUM('Cash In Flow Summary'!D38:AE38)+'Cash In Flow Summary'!AF38</f>
        <v>241.1916115625</v>
      </c>
      <c r="AG11" s="65" t="n">
        <f aca="false">'Cash In Flow Summary'!AG38</f>
        <v>16.10722640625</v>
      </c>
      <c r="AH11" s="65" t="n">
        <f aca="false">'Cash In Flow Summary'!AH38</f>
        <v>14.4193678125</v>
      </c>
      <c r="AI11" s="65" t="n">
        <f aca="false">'Cash In Flow Summary'!AI38</f>
        <v>12.73150921875</v>
      </c>
      <c r="AJ11" s="65" t="n">
        <f aca="false">'Cash In Flow Summary'!AJ38</f>
        <v>10.01136609375</v>
      </c>
      <c r="AK11" s="65" t="n">
        <f aca="false">'Cash In Flow Summary'!AK38</f>
        <v>8.43603140625</v>
      </c>
      <c r="AL11" s="65" t="n">
        <f aca="false">'Cash In Flow Summary'!AL38</f>
        <v>7.351561875</v>
      </c>
      <c r="AM11" s="65" t="n">
        <f aca="false">'Cash In Flow Summary'!AM38</f>
        <v>3.17023875</v>
      </c>
      <c r="AN11" s="65" t="n">
        <f aca="false">'Cash In Flow Summary'!AN38</f>
        <v>3.17023875</v>
      </c>
      <c r="AO11" s="65" t="n">
        <f aca="false">'Cash In Flow Summary'!AO38</f>
        <v>3.17023875</v>
      </c>
      <c r="AP11" s="65" t="n">
        <f aca="false">'Cash In Flow Summary'!AP38</f>
        <v>0</v>
      </c>
      <c r="AQ11" s="65" t="n">
        <f aca="false">'Cash In Flow Summary'!AQ38</f>
        <v>0</v>
      </c>
      <c r="AR11" s="65" t="n">
        <f aca="false">'Cash In Flow Summary'!AR38</f>
        <v>0</v>
      </c>
      <c r="AS11" s="65" t="n">
        <f aca="false">'Cash In Flow Summary'!AS38</f>
        <v>0</v>
      </c>
      <c r="AT11" s="65" t="n">
        <f aca="false">'Cash In Flow Summary'!AT38</f>
        <v>0</v>
      </c>
    </row>
    <row r="12" customFormat="false" ht="12.75" hidden="false" customHeight="false" outlineLevel="0" collapsed="false">
      <c r="B12" s="66"/>
      <c r="C12" s="67" t="n">
        <f aca="false">SUM(C10:C11)</f>
        <v>2155.437703125</v>
      </c>
      <c r="D12" s="67" t="n">
        <f aca="false">SUM(D10:D11)</f>
        <v>91.25</v>
      </c>
      <c r="E12" s="67" t="n">
        <f aca="false">SUM(E10:E11)</f>
        <v>11.25</v>
      </c>
      <c r="F12" s="67" t="n">
        <f aca="false">SUM(F10:F11)</f>
        <v>11.25</v>
      </c>
      <c r="G12" s="67" t="n">
        <f aca="false">SUM(G10:G11)</f>
        <v>96.25</v>
      </c>
      <c r="H12" s="67" t="n">
        <f aca="false">SUM(H10:H11)</f>
        <v>45</v>
      </c>
      <c r="I12" s="67" t="n">
        <f aca="false">SUM(I10:I11)</f>
        <v>45</v>
      </c>
      <c r="J12" s="67" t="n">
        <f aca="false">SUM(J10:J11)</f>
        <v>45</v>
      </c>
      <c r="K12" s="67" t="n">
        <f aca="false">SUM(K10:K11)</f>
        <v>45</v>
      </c>
      <c r="L12" s="67" t="n">
        <f aca="false">SUM(L10:L11)</f>
        <v>78.75</v>
      </c>
      <c r="M12" s="67" t="n">
        <f aca="false">SUM(M10:M11)</f>
        <v>78.75</v>
      </c>
      <c r="N12" s="67" t="n">
        <f aca="false">SUM(N10:N11)</f>
        <v>78.75</v>
      </c>
      <c r="O12" s="67" t="n">
        <f aca="false">SUM(O10:O11)</f>
        <v>78.75</v>
      </c>
      <c r="P12" s="67" t="n">
        <f aca="false">SUM(P10:P11)</f>
        <v>101.25</v>
      </c>
      <c r="Q12" s="67" t="n">
        <f aca="false">SUM(Q10:Q11)</f>
        <v>101.25</v>
      </c>
      <c r="R12" s="67" t="n">
        <f aca="false">SUM(R10:R11)</f>
        <v>101.25</v>
      </c>
      <c r="S12" s="67" t="n">
        <f aca="false">SUM(S10:S11)</f>
        <v>101.25</v>
      </c>
      <c r="T12" s="67" t="n">
        <f aca="false">SUM(T10:T11)</f>
        <v>90</v>
      </c>
      <c r="U12" s="67" t="n">
        <f aca="false">SUM(U10:U11)</f>
        <v>90</v>
      </c>
      <c r="V12" s="67" t="n">
        <f aca="false">SUM(V10:V11)</f>
        <v>90</v>
      </c>
      <c r="W12" s="67" t="n">
        <f aca="false">SUM(W10:W11)</f>
        <v>90</v>
      </c>
      <c r="X12" s="67" t="n">
        <f aca="false">SUM(X10:X11)</f>
        <v>45</v>
      </c>
      <c r="Y12" s="67" t="n">
        <f aca="false">SUM(Y10:Y11)</f>
        <v>45</v>
      </c>
      <c r="Z12" s="67" t="n">
        <f aca="false">SUM(Z10:Z11)</f>
        <v>45</v>
      </c>
      <c r="AA12" s="67" t="n">
        <f aca="false">SUM(AA10:AA11)</f>
        <v>45</v>
      </c>
      <c r="AB12" s="67" t="n">
        <f aca="false">SUM(AB10:AB11)</f>
        <v>0</v>
      </c>
      <c r="AC12" s="67" t="n">
        <f aca="false">SUM(AC10:AC11)</f>
        <v>0</v>
      </c>
      <c r="AD12" s="67" t="n">
        <f aca="false">SUM(AD10:AD11)</f>
        <v>0</v>
      </c>
      <c r="AE12" s="67" t="n">
        <f aca="false">SUM(AE10:AE11)</f>
        <v>0</v>
      </c>
      <c r="AF12" s="67" t="n">
        <f aca="false">SUM(AF10:AF11)</f>
        <v>348.949821914062</v>
      </c>
      <c r="AG12" s="67" t="n">
        <f aca="false">SUM(AG10:AG11)</f>
        <v>27.083738828125</v>
      </c>
      <c r="AH12" s="67" t="n">
        <f aca="false">SUM(AH10:AH11)</f>
        <v>25.395880234375</v>
      </c>
      <c r="AI12" s="67" t="n">
        <f aca="false">SUM(AI10:AI11)</f>
        <v>23.708021640625</v>
      </c>
      <c r="AJ12" s="67" t="n">
        <f aca="false">SUM(AJ10:AJ11)</f>
        <v>20.987878515625</v>
      </c>
      <c r="AK12" s="67" t="n">
        <f aca="false">SUM(AK10:AK11)</f>
        <v>18.4570151171875</v>
      </c>
      <c r="AL12" s="67" t="n">
        <f aca="false">SUM(AL10:AL11)</f>
        <v>17.3725455859375</v>
      </c>
      <c r="AM12" s="67" t="n">
        <f aca="false">SUM(AM10:AM11)</f>
        <v>11.3687937890625</v>
      </c>
      <c r="AN12" s="67" t="n">
        <f aca="false">SUM(AN10:AN11)</f>
        <v>7.38168703125</v>
      </c>
      <c r="AO12" s="67" t="n">
        <f aca="false">SUM(AO10:AO11)</f>
        <v>4.73232046875</v>
      </c>
      <c r="AP12" s="67" t="n">
        <f aca="false">SUM(AP10:AP11)</f>
        <v>0</v>
      </c>
      <c r="AQ12" s="67" t="n">
        <f aca="false">SUM(AQ10:AQ11)</f>
        <v>0</v>
      </c>
      <c r="AR12" s="67" t="n">
        <f aca="false">SUM(AR10:AR11)</f>
        <v>0</v>
      </c>
      <c r="AS12" s="67" t="n">
        <f aca="false">SUM(AS10:AS11)</f>
        <v>0</v>
      </c>
      <c r="AT12" s="67" t="n">
        <f aca="false">SUM(AT10:AT11)</f>
        <v>0</v>
      </c>
    </row>
    <row r="14" customFormat="false" ht="12.75" hidden="false" customHeight="false" outlineLevel="0" collapsed="false">
      <c r="A14" s="72"/>
      <c r="B14" s="73" t="s">
        <v>154</v>
      </c>
      <c r="C14" s="74"/>
      <c r="D14" s="75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7"/>
    </row>
    <row r="15" s="63" customFormat="true" ht="12.75" hidden="false" customHeight="false" outlineLevel="0" collapsed="false">
      <c r="A15" s="78"/>
      <c r="B15" s="79" t="s">
        <v>1</v>
      </c>
      <c r="C15" s="64" t="s">
        <v>110</v>
      </c>
      <c r="D15" s="64" t="s">
        <v>111</v>
      </c>
      <c r="E15" s="64" t="s">
        <v>112</v>
      </c>
      <c r="F15" s="64" t="s">
        <v>113</v>
      </c>
      <c r="G15" s="64" t="s">
        <v>114</v>
      </c>
      <c r="H15" s="64" t="s">
        <v>115</v>
      </c>
      <c r="I15" s="64" t="s">
        <v>116</v>
      </c>
      <c r="J15" s="64" t="s">
        <v>117</v>
      </c>
      <c r="K15" s="64" t="s">
        <v>118</v>
      </c>
      <c r="L15" s="64" t="s">
        <v>119</v>
      </c>
      <c r="M15" s="64" t="s">
        <v>120</v>
      </c>
      <c r="N15" s="64" t="s">
        <v>121</v>
      </c>
      <c r="O15" s="64" t="s">
        <v>122</v>
      </c>
      <c r="P15" s="64" t="s">
        <v>123</v>
      </c>
      <c r="Q15" s="64" t="s">
        <v>124</v>
      </c>
      <c r="R15" s="64" t="s">
        <v>125</v>
      </c>
      <c r="S15" s="64" t="s">
        <v>126</v>
      </c>
      <c r="T15" s="64" t="s">
        <v>127</v>
      </c>
      <c r="U15" s="64" t="s">
        <v>128</v>
      </c>
      <c r="V15" s="64" t="s">
        <v>129</v>
      </c>
      <c r="W15" s="64" t="s">
        <v>130</v>
      </c>
      <c r="X15" s="64" t="s">
        <v>131</v>
      </c>
      <c r="Y15" s="64" t="s">
        <v>132</v>
      </c>
      <c r="Z15" s="64" t="s">
        <v>133</v>
      </c>
      <c r="AA15" s="64" t="s">
        <v>134</v>
      </c>
      <c r="AB15" s="64" t="s">
        <v>135</v>
      </c>
      <c r="AC15" s="64" t="s">
        <v>136</v>
      </c>
      <c r="AD15" s="64" t="s">
        <v>137</v>
      </c>
      <c r="AE15" s="64" t="s">
        <v>138</v>
      </c>
      <c r="AF15" s="64" t="s">
        <v>139</v>
      </c>
      <c r="AG15" s="64" t="s">
        <v>140</v>
      </c>
      <c r="AH15" s="64" t="s">
        <v>141</v>
      </c>
      <c r="AI15" s="64" t="s">
        <v>142</v>
      </c>
      <c r="AJ15" s="64" t="s">
        <v>143</v>
      </c>
      <c r="AK15" s="64" t="s">
        <v>144</v>
      </c>
      <c r="AL15" s="64" t="s">
        <v>145</v>
      </c>
      <c r="AM15" s="64" t="s">
        <v>146</v>
      </c>
      <c r="AN15" s="64" t="s">
        <v>147</v>
      </c>
      <c r="AO15" s="64" t="s">
        <v>148</v>
      </c>
      <c r="AP15" s="64" t="s">
        <v>149</v>
      </c>
      <c r="AQ15" s="64" t="s">
        <v>150</v>
      </c>
      <c r="AR15" s="64" t="s">
        <v>151</v>
      </c>
      <c r="AS15" s="64" t="s">
        <v>152</v>
      </c>
      <c r="AT15" s="80" t="s">
        <v>153</v>
      </c>
    </row>
    <row r="16" customFormat="false" ht="12.75" hidden="false" customHeight="false" outlineLevel="0" collapsed="false">
      <c r="A16" s="72"/>
      <c r="B16" s="7" t="s">
        <v>7</v>
      </c>
      <c r="C16" s="8" t="n">
        <f aca="false">SUM(D16:ZZ16)</f>
        <v>1267.3006875</v>
      </c>
      <c r="D16" s="65" t="n">
        <f aca="false">D4-D10</f>
        <v>-91.25</v>
      </c>
      <c r="E16" s="65" t="n">
        <f aca="false">E4-E10</f>
        <v>-11.25</v>
      </c>
      <c r="F16" s="65" t="n">
        <f aca="false">F4-F10</f>
        <v>3.8892375</v>
      </c>
      <c r="G16" s="65" t="n">
        <f aca="false">G4-G10</f>
        <v>19.028475</v>
      </c>
      <c r="H16" s="65" t="n">
        <f aca="false">H4-H10</f>
        <v>24.01200625</v>
      </c>
      <c r="I16" s="65" t="n">
        <f aca="false">I4-I10</f>
        <v>40.2455375</v>
      </c>
      <c r="J16" s="65" t="n">
        <f aca="false">J4-J10</f>
        <v>39.8657</v>
      </c>
      <c r="K16" s="65" t="n">
        <f aca="false">K4-K10</f>
        <v>40.973559375</v>
      </c>
      <c r="L16" s="65" t="n">
        <f aca="false">L4-L10</f>
        <v>46.5788484375</v>
      </c>
      <c r="M16" s="65" t="n">
        <f aca="false">M4-M10</f>
        <v>461.5038375</v>
      </c>
      <c r="N16" s="65" t="n">
        <f aca="false">N4-N10</f>
        <v>151.82775</v>
      </c>
      <c r="O16" s="65" t="n">
        <f aca="false">O4-O10</f>
        <v>142.784</v>
      </c>
      <c r="P16" s="65" t="n">
        <f aca="false">P4-P10</f>
        <v>52.31075</v>
      </c>
      <c r="Q16" s="65" t="n">
        <f aca="false">Q4-Q10</f>
        <v>26.30996875</v>
      </c>
      <c r="R16" s="65" t="n">
        <f aca="false">R4-R10</f>
        <v>26.30996875</v>
      </c>
      <c r="S16" s="65" t="n">
        <f aca="false">S4-S10</f>
        <v>23.037035625</v>
      </c>
      <c r="T16" s="65" t="n">
        <f aca="false">T4-T10</f>
        <v>16.2266396875</v>
      </c>
      <c r="U16" s="65" t="n">
        <f aca="false">U4-U10</f>
        <v>14.7127159375</v>
      </c>
      <c r="V16" s="65" t="n">
        <f aca="false">V4-V10</f>
        <v>8.7239446875</v>
      </c>
      <c r="W16" s="65" t="n">
        <f aca="false">W4-W10</f>
        <v>4.3829446875</v>
      </c>
      <c r="X16" s="65" t="n">
        <f aca="false">X4-X10</f>
        <v>26.8829446875</v>
      </c>
      <c r="Y16" s="65" t="n">
        <f aca="false">Y4-Y10</f>
        <v>19.6027259375</v>
      </c>
      <c r="Z16" s="65" t="n">
        <f aca="false">Z4-Z10</f>
        <v>19.6027259375</v>
      </c>
      <c r="AA16" s="65" t="n">
        <f aca="false">AA4-AA10</f>
        <v>19.6027259375</v>
      </c>
      <c r="AB16" s="65" t="n">
        <f aca="false">AB4-AB10</f>
        <v>36.3147259375</v>
      </c>
      <c r="AC16" s="65" t="n">
        <f aca="false">AC4-AC10</f>
        <v>33.0386275</v>
      </c>
      <c r="AD16" s="65" t="n">
        <f aca="false">AD4-AD10</f>
        <v>29.43017125</v>
      </c>
      <c r="AE16" s="65" t="n">
        <f aca="false">AE4-AE10</f>
        <v>25.08917125</v>
      </c>
      <c r="AF16" s="65" t="n">
        <f aca="false">AF4-AF10</f>
        <v>-82.6690391015624</v>
      </c>
      <c r="AG16" s="65" t="n">
        <f aca="false">AG4-AG10</f>
        <v>14.112658828125</v>
      </c>
      <c r="AH16" s="65" t="n">
        <f aca="false">AH4-AH10</f>
        <v>14.112658828125</v>
      </c>
      <c r="AI16" s="65" t="n">
        <f aca="false">AI4-AI10</f>
        <v>14.112658828125</v>
      </c>
      <c r="AJ16" s="65" t="n">
        <f aca="false">AJ4-AJ10</f>
        <v>14.112658828125</v>
      </c>
      <c r="AK16" s="65" t="n">
        <f aca="false">AK4-AK10</f>
        <v>12.8841219140625</v>
      </c>
      <c r="AL16" s="65" t="n">
        <f aca="false">AL4-AL10</f>
        <v>12.8841219140625</v>
      </c>
      <c r="AM16" s="65" t="n">
        <f aca="false">AM4-AM10</f>
        <v>10.5409993359375</v>
      </c>
      <c r="AN16" s="65" t="n">
        <f aca="false">AN4-AN10</f>
        <v>5.41471921875</v>
      </c>
      <c r="AO16" s="65" t="n">
        <f aca="false">AO4-AO10</f>
        <v>2.00839078125</v>
      </c>
      <c r="AP16" s="65" t="n">
        <f aca="false">AP4-AP10</f>
        <v>0</v>
      </c>
      <c r="AQ16" s="65" t="n">
        <f aca="false">AQ4-AQ10</f>
        <v>0</v>
      </c>
      <c r="AR16" s="65" t="n">
        <f aca="false">AR4-AR10</f>
        <v>0</v>
      </c>
      <c r="AS16" s="65" t="n">
        <f aca="false">AS4-AS10</f>
        <v>0</v>
      </c>
      <c r="AT16" s="81" t="n">
        <f aca="false">AT4-AT10</f>
        <v>0</v>
      </c>
    </row>
    <row r="17" customFormat="false" ht="12.75" hidden="false" customHeight="false" outlineLevel="0" collapsed="false">
      <c r="A17" s="72"/>
      <c r="B17" s="7" t="s">
        <v>8</v>
      </c>
      <c r="C17" s="8" t="n">
        <f aca="false">SUM(D17:ZZ17)</f>
        <v>1503.976359375</v>
      </c>
      <c r="D17" s="65" t="n">
        <f aca="false">D5-D11</f>
        <v>0</v>
      </c>
      <c r="E17" s="65" t="n">
        <f aca="false">E5-E11</f>
        <v>0</v>
      </c>
      <c r="F17" s="65" t="n">
        <f aca="false">F5-F11</f>
        <v>0</v>
      </c>
      <c r="G17" s="65" t="n">
        <f aca="false">G5-G11</f>
        <v>-85</v>
      </c>
      <c r="H17" s="65" t="n">
        <f aca="false">H5-H11</f>
        <v>-4.38435</v>
      </c>
      <c r="I17" s="65" t="n">
        <f aca="false">I5-I11</f>
        <v>13.7313</v>
      </c>
      <c r="J17" s="65" t="n">
        <f aca="false">J5-J11</f>
        <v>35.760825</v>
      </c>
      <c r="K17" s="65" t="n">
        <f aca="false">K5-K11</f>
        <v>46.51839</v>
      </c>
      <c r="L17" s="65" t="n">
        <f aca="false">L5-L11</f>
        <v>22.087545</v>
      </c>
      <c r="M17" s="65" t="n">
        <f aca="false">M5-M11</f>
        <v>27.9732675</v>
      </c>
      <c r="N17" s="65" t="n">
        <f aca="false">N5-N11</f>
        <v>43.871055</v>
      </c>
      <c r="O17" s="65" t="n">
        <f aca="false">O5-O11</f>
        <v>60.60753</v>
      </c>
      <c r="P17" s="65" t="n">
        <f aca="false">P5-P11</f>
        <v>59.00243625</v>
      </c>
      <c r="Q17" s="65" t="n">
        <f aca="false">Q5-Q11</f>
        <v>68.6473425</v>
      </c>
      <c r="R17" s="65" t="n">
        <f aca="false">R5-R11</f>
        <v>626.8404675</v>
      </c>
      <c r="S17" s="65" t="n">
        <f aca="false">S5-S11</f>
        <v>115.3901925</v>
      </c>
      <c r="T17" s="65" t="n">
        <f aca="false">T5-T11</f>
        <v>67.5965925</v>
      </c>
      <c r="U17" s="65" t="n">
        <f aca="false">U5-U11</f>
        <v>44.3369925</v>
      </c>
      <c r="V17" s="65" t="n">
        <f aca="false">V5-V11</f>
        <v>42.5254275</v>
      </c>
      <c r="W17" s="65" t="n">
        <f aca="false">W5-W11</f>
        <v>40.7138625</v>
      </c>
      <c r="X17" s="65" t="n">
        <f aca="false">X5-X11</f>
        <v>54.779461875</v>
      </c>
      <c r="Y17" s="65" t="n">
        <f aca="false">Y5-Y11</f>
        <v>47.65341375</v>
      </c>
      <c r="Z17" s="65" t="n">
        <f aca="false">Z5-Z11</f>
        <v>38.83787625</v>
      </c>
      <c r="AA17" s="65" t="n">
        <f aca="false">AA5-AA11</f>
        <v>28.54624875</v>
      </c>
      <c r="AB17" s="65" t="n">
        <f aca="false">AB5-AB11</f>
        <v>51.04624875</v>
      </c>
      <c r="AC17" s="65" t="n">
        <f aca="false">AC5-AC11</f>
        <v>51.04624875</v>
      </c>
      <c r="AD17" s="65" t="n">
        <f aca="false">AD5-AD11</f>
        <v>51.04624875</v>
      </c>
      <c r="AE17" s="65" t="n">
        <f aca="false">AE5-AE11</f>
        <v>51.04624875</v>
      </c>
      <c r="AF17" s="65" t="n">
        <f aca="false">AF5-AF11</f>
        <v>-197.2602284375</v>
      </c>
      <c r="AG17" s="65" t="n">
        <f aca="false">AG5-AG11</f>
        <v>20.70929109375</v>
      </c>
      <c r="AH17" s="65" t="n">
        <f aca="false">AH5-AH11</f>
        <v>18.5391871875</v>
      </c>
      <c r="AI17" s="65" t="n">
        <f aca="false">AI5-AI11</f>
        <v>16.36908328125</v>
      </c>
      <c r="AJ17" s="65" t="n">
        <f aca="false">AJ5-AJ11</f>
        <v>12.87175640625</v>
      </c>
      <c r="AK17" s="65" t="n">
        <f aca="false">AK5-AK11</f>
        <v>10.84632609375</v>
      </c>
      <c r="AL17" s="65" t="n">
        <f aca="false">AL5-AL11</f>
        <v>9.452008125</v>
      </c>
      <c r="AM17" s="65" t="n">
        <f aca="false">AM5-AM11</f>
        <v>4.07602125</v>
      </c>
      <c r="AN17" s="65" t="n">
        <f aca="false">AN5-AN11</f>
        <v>4.07602125</v>
      </c>
      <c r="AO17" s="65" t="n">
        <f aca="false">AO5-AO11</f>
        <v>4.07602125</v>
      </c>
      <c r="AP17" s="65" t="n">
        <f aca="false">AP5-AP11</f>
        <v>0</v>
      </c>
      <c r="AQ17" s="65" t="n">
        <f aca="false">AQ5-AQ11</f>
        <v>0</v>
      </c>
      <c r="AR17" s="65" t="n">
        <f aca="false">AR5-AR11</f>
        <v>0</v>
      </c>
      <c r="AS17" s="65" t="n">
        <f aca="false">AS5-AS11</f>
        <v>0</v>
      </c>
      <c r="AT17" s="81" t="n">
        <f aca="false">AT5-AT11</f>
        <v>0</v>
      </c>
    </row>
    <row r="18" customFormat="false" ht="12.75" hidden="false" customHeight="false" outlineLevel="0" collapsed="false">
      <c r="A18" s="72"/>
      <c r="B18" s="82" t="s">
        <v>155</v>
      </c>
      <c r="C18" s="67" t="n">
        <f aca="false">SUM(C16:C17)</f>
        <v>2771.277046875</v>
      </c>
      <c r="D18" s="67" t="n">
        <f aca="false">SUM(D16:D17)</f>
        <v>-91.25</v>
      </c>
      <c r="E18" s="67" t="n">
        <f aca="false">SUM(E16:E17)</f>
        <v>-11.25</v>
      </c>
      <c r="F18" s="67" t="n">
        <f aca="false">SUM(F16:F17)</f>
        <v>3.8892375</v>
      </c>
      <c r="G18" s="67" t="n">
        <f aca="false">SUM(G16:G17)</f>
        <v>-65.971525</v>
      </c>
      <c r="H18" s="67" t="n">
        <f aca="false">SUM(H16:H17)</f>
        <v>19.62765625</v>
      </c>
      <c r="I18" s="67" t="n">
        <f aca="false">SUM(I16:I17)</f>
        <v>53.9768375</v>
      </c>
      <c r="J18" s="67" t="n">
        <f aca="false">SUM(J16:J17)</f>
        <v>75.626525</v>
      </c>
      <c r="K18" s="67" t="n">
        <f aca="false">SUM(K16:K17)</f>
        <v>87.491949375</v>
      </c>
      <c r="L18" s="67" t="n">
        <f aca="false">SUM(L16:L17)</f>
        <v>68.6663934375</v>
      </c>
      <c r="M18" s="67" t="n">
        <f aca="false">SUM(M16:M17)</f>
        <v>489.477105</v>
      </c>
      <c r="N18" s="67" t="n">
        <f aca="false">SUM(N16:N17)</f>
        <v>195.698805</v>
      </c>
      <c r="O18" s="67" t="n">
        <f aca="false">SUM(O16:O17)</f>
        <v>203.39153</v>
      </c>
      <c r="P18" s="67" t="n">
        <f aca="false">SUM(P16:P17)</f>
        <v>111.31318625</v>
      </c>
      <c r="Q18" s="67" t="n">
        <f aca="false">SUM(Q16:Q17)</f>
        <v>94.95731125</v>
      </c>
      <c r="R18" s="67" t="n">
        <f aca="false">SUM(R16:R17)</f>
        <v>653.15043625</v>
      </c>
      <c r="S18" s="67" t="n">
        <f aca="false">SUM(S16:S17)</f>
        <v>138.427228125</v>
      </c>
      <c r="T18" s="67" t="n">
        <f aca="false">SUM(T16:T17)</f>
        <v>83.8232321875</v>
      </c>
      <c r="U18" s="67" t="n">
        <f aca="false">SUM(U16:U17)</f>
        <v>59.0497084375</v>
      </c>
      <c r="V18" s="67" t="n">
        <f aca="false">SUM(V16:V17)</f>
        <v>51.2493721875</v>
      </c>
      <c r="W18" s="67" t="n">
        <f aca="false">SUM(W16:W17)</f>
        <v>45.0968071875</v>
      </c>
      <c r="X18" s="67" t="n">
        <f aca="false">SUM(X16:X17)</f>
        <v>81.6624065625</v>
      </c>
      <c r="Y18" s="67" t="n">
        <f aca="false">SUM(Y16:Y17)</f>
        <v>67.2561396875</v>
      </c>
      <c r="Z18" s="67" t="n">
        <f aca="false">SUM(Z16:Z17)</f>
        <v>58.4406021875</v>
      </c>
      <c r="AA18" s="67" t="n">
        <f aca="false">SUM(AA16:AA17)</f>
        <v>48.1489746875</v>
      </c>
      <c r="AB18" s="67" t="n">
        <f aca="false">SUM(AB16:AB17)</f>
        <v>87.3609746875</v>
      </c>
      <c r="AC18" s="67" t="n">
        <f aca="false">SUM(AC16:AC17)</f>
        <v>84.08487625</v>
      </c>
      <c r="AD18" s="67" t="n">
        <f aca="false">SUM(AD16:AD17)</f>
        <v>80.47642</v>
      </c>
      <c r="AE18" s="67" t="n">
        <f aca="false">SUM(AE16:AE17)</f>
        <v>76.13542</v>
      </c>
      <c r="AF18" s="67" t="n">
        <f aca="false">SUM(AF16:AF17)</f>
        <v>-279.929267539062</v>
      </c>
      <c r="AG18" s="67" t="n">
        <f aca="false">SUM(AG16:AG17)</f>
        <v>34.821949921875</v>
      </c>
      <c r="AH18" s="67" t="n">
        <f aca="false">SUM(AH16:AH17)</f>
        <v>32.651846015625</v>
      </c>
      <c r="AI18" s="67" t="n">
        <f aca="false">SUM(AI16:AI17)</f>
        <v>30.481742109375</v>
      </c>
      <c r="AJ18" s="67" t="n">
        <f aca="false">SUM(AJ16:AJ17)</f>
        <v>26.984415234375</v>
      </c>
      <c r="AK18" s="67" t="n">
        <f aca="false">SUM(AK16:AK17)</f>
        <v>23.7304480078125</v>
      </c>
      <c r="AL18" s="67" t="n">
        <f aca="false">SUM(AL16:AL17)</f>
        <v>22.3361300390625</v>
      </c>
      <c r="AM18" s="67" t="n">
        <f aca="false">SUM(AM16:AM17)</f>
        <v>14.6170205859375</v>
      </c>
      <c r="AN18" s="67" t="n">
        <f aca="false">SUM(AN16:AN17)</f>
        <v>9.49074046875</v>
      </c>
      <c r="AO18" s="67" t="n">
        <f aca="false">SUM(AO16:AO17)</f>
        <v>6.08441203125</v>
      </c>
      <c r="AP18" s="67" t="n">
        <f aca="false">SUM(AP16:AP17)</f>
        <v>0</v>
      </c>
      <c r="AQ18" s="67" t="n">
        <f aca="false">SUM(AQ16:AQ17)</f>
        <v>0</v>
      </c>
      <c r="AR18" s="67" t="n">
        <f aca="false">SUM(AR16:AR17)</f>
        <v>0</v>
      </c>
      <c r="AS18" s="67" t="n">
        <f aca="false">SUM(AS16:AS17)</f>
        <v>0</v>
      </c>
      <c r="AT18" s="83" t="n">
        <f aca="false">SUM(AT16:AT17)</f>
        <v>0</v>
      </c>
    </row>
    <row r="19" s="63" customFormat="true" ht="12.75" hidden="false" customHeight="false" outlineLevel="0" collapsed="false">
      <c r="A19" s="72"/>
      <c r="B19" s="8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85"/>
      <c r="AU19" s="62"/>
      <c r="AV19" s="62"/>
      <c r="AW19" s="62"/>
      <c r="AX19" s="62"/>
    </row>
    <row r="20" customFormat="false" ht="12.75" hidden="false" customHeight="false" outlineLevel="0" collapsed="false">
      <c r="A20" s="72"/>
      <c r="B20" s="1" t="s">
        <v>156</v>
      </c>
      <c r="D20" s="70"/>
      <c r="AT20" s="85"/>
    </row>
    <row r="21" customFormat="false" ht="12.75" hidden="false" customHeight="false" outlineLevel="0" collapsed="false">
      <c r="A21" s="78"/>
      <c r="B21" s="86" t="s">
        <v>1</v>
      </c>
      <c r="C21" s="87" t="s">
        <v>110</v>
      </c>
      <c r="D21" s="87" t="s">
        <v>111</v>
      </c>
      <c r="E21" s="87" t="s">
        <v>112</v>
      </c>
      <c r="F21" s="87" t="s">
        <v>113</v>
      </c>
      <c r="G21" s="87" t="s">
        <v>114</v>
      </c>
      <c r="H21" s="87" t="s">
        <v>115</v>
      </c>
      <c r="I21" s="87" t="s">
        <v>116</v>
      </c>
      <c r="J21" s="87" t="s">
        <v>117</v>
      </c>
      <c r="K21" s="87" t="s">
        <v>118</v>
      </c>
      <c r="L21" s="87" t="s">
        <v>119</v>
      </c>
      <c r="M21" s="87" t="s">
        <v>120</v>
      </c>
      <c r="N21" s="87" t="s">
        <v>121</v>
      </c>
      <c r="O21" s="87" t="s">
        <v>122</v>
      </c>
      <c r="P21" s="87" t="s">
        <v>123</v>
      </c>
      <c r="Q21" s="87" t="s">
        <v>124</v>
      </c>
      <c r="R21" s="87" t="s">
        <v>125</v>
      </c>
      <c r="S21" s="87" t="s">
        <v>126</v>
      </c>
      <c r="T21" s="87" t="s">
        <v>127</v>
      </c>
      <c r="U21" s="87" t="s">
        <v>128</v>
      </c>
      <c r="V21" s="87" t="s">
        <v>129</v>
      </c>
      <c r="W21" s="87" t="s">
        <v>130</v>
      </c>
      <c r="X21" s="87" t="s">
        <v>131</v>
      </c>
      <c r="Y21" s="87" t="s">
        <v>132</v>
      </c>
      <c r="Z21" s="87" t="s">
        <v>133</v>
      </c>
      <c r="AA21" s="87" t="s">
        <v>134</v>
      </c>
      <c r="AB21" s="87" t="s">
        <v>135</v>
      </c>
      <c r="AC21" s="87" t="s">
        <v>136</v>
      </c>
      <c r="AD21" s="87" t="s">
        <v>137</v>
      </c>
      <c r="AE21" s="87" t="s">
        <v>138</v>
      </c>
      <c r="AF21" s="87" t="s">
        <v>139</v>
      </c>
      <c r="AG21" s="87" t="s">
        <v>140</v>
      </c>
      <c r="AH21" s="87" t="s">
        <v>141</v>
      </c>
      <c r="AI21" s="87" t="s">
        <v>142</v>
      </c>
      <c r="AJ21" s="87" t="s">
        <v>143</v>
      </c>
      <c r="AK21" s="87" t="s">
        <v>144</v>
      </c>
      <c r="AL21" s="87" t="s">
        <v>145</v>
      </c>
      <c r="AM21" s="87" t="s">
        <v>146</v>
      </c>
      <c r="AN21" s="87" t="s">
        <v>147</v>
      </c>
      <c r="AO21" s="87" t="s">
        <v>148</v>
      </c>
      <c r="AP21" s="87" t="s">
        <v>149</v>
      </c>
      <c r="AQ21" s="87" t="s">
        <v>150</v>
      </c>
      <c r="AR21" s="87" t="s">
        <v>151</v>
      </c>
      <c r="AS21" s="87" t="s">
        <v>152</v>
      </c>
      <c r="AT21" s="88" t="s">
        <v>153</v>
      </c>
      <c r="AU21" s="63"/>
      <c r="AV21" s="63"/>
      <c r="AW21" s="63"/>
      <c r="AX21" s="63"/>
    </row>
    <row r="22" customFormat="false" ht="12.75" hidden="false" customHeight="false" outlineLevel="0" collapsed="false">
      <c r="A22" s="72"/>
      <c r="B22" s="7" t="s">
        <v>7</v>
      </c>
      <c r="C22" s="8" t="n">
        <f aca="false">SUM(D22:AT22)</f>
        <v>807.950866719657</v>
      </c>
      <c r="D22" s="65" t="n">
        <f aca="false">+D16/((1+'Green Square'!$C$72)^'Green Square'!E$73)</f>
        <v>-88.3093443342674</v>
      </c>
      <c r="E22" s="65" t="n">
        <f aca="false">+E16/((1+'Green Square'!$C$72)^'Green Square'!F$73)</f>
        <v>-10.5365903802941</v>
      </c>
      <c r="F22" s="65" t="n">
        <f aca="false">+F16/((1+'Green Square'!$C$72)^'Green Square'!G$73)</f>
        <v>3.52521675864493</v>
      </c>
      <c r="G22" s="65" t="n">
        <f aca="false">+G16/((1+'Green Square'!$C$72)^'Green Square'!H$73)</f>
        <v>16.6916447368421</v>
      </c>
      <c r="H22" s="65" t="n">
        <f aca="false">+H16/((1+'Green Square'!$C$72)^'Green Square'!I$73)</f>
        <v>20.3843742185804</v>
      </c>
      <c r="I22" s="65" t="n">
        <f aca="false">+I16/((1+'Green Square'!$C$72)^'Green Square'!J$73)</f>
        <v>33.0643854403324</v>
      </c>
      <c r="J22" s="65" t="n">
        <f aca="false">+J16/((1+'Green Square'!$C$72)^'Green Square'!K$73)</f>
        <v>31.6968353874694</v>
      </c>
      <c r="K22" s="65" t="n">
        <f aca="false">+K16/((1+'Green Square'!$C$72)^'Green Square'!L$73)</f>
        <v>31.5278234649123</v>
      </c>
      <c r="L22" s="65" t="n">
        <f aca="false">+L16/((1+'Green Square'!$C$72)^'Green Square'!M$73)</f>
        <v>34.6858891491236</v>
      </c>
      <c r="M22" s="65" t="n">
        <f aca="false">+M16/((1+'Green Square'!$C$72)^'Green Square'!N$73)</f>
        <v>332.593064168208</v>
      </c>
      <c r="N22" s="65" t="n">
        <f aca="false">+N16/((1+'Green Square'!$C$72)^'Green Square'!O$73)</f>
        <v>105.891918057859</v>
      </c>
      <c r="O22" s="65" t="n">
        <f aca="false">+O16/((1+'Green Square'!$C$72)^'Green Square'!P$73)</f>
        <v>96.3751329693887</v>
      </c>
      <c r="P22" s="65" t="n">
        <f aca="false">+P16/((1+'Green Square'!$C$72)^'Green Square'!Q$73)</f>
        <v>34.1704092201314</v>
      </c>
      <c r="Q22" s="65" t="n">
        <f aca="false">+Q16/((1+'Green Square'!$C$72)^'Green Square'!R$73)</f>
        <v>16.63233993348</v>
      </c>
      <c r="R22" s="65" t="n">
        <f aca="false">+R16/((1+'Green Square'!$C$72)^'Green Square'!S$73)</f>
        <v>16.096340101592</v>
      </c>
      <c r="S22" s="65" t="n">
        <f aca="false">+S16/((1+'Green Square'!$C$72)^'Green Square'!T$73)</f>
        <v>13.6397744426369</v>
      </c>
      <c r="T22" s="65" t="n">
        <f aca="false">+T16/((1+'Green Square'!$C$72)^'Green Square'!U$73)</f>
        <v>9.29785939959341</v>
      </c>
      <c r="U22" s="65" t="n">
        <f aca="false">+U16/((1+'Green Square'!$C$72)^'Green Square'!V$73)</f>
        <v>8.15870102992504</v>
      </c>
      <c r="V22" s="65" t="n">
        <f aca="false">+V16/((1+'Green Square'!$C$72)^'Green Square'!W$73)</f>
        <v>4.68182158432759</v>
      </c>
      <c r="W22" s="65" t="n">
        <f aca="false">+W16/((1+'Green Square'!$C$72)^'Green Square'!X$73)</f>
        <v>2.27636412830982</v>
      </c>
      <c r="X22" s="65" t="n">
        <f aca="false">+X16/((1+'Green Square'!$C$72)^'Green Square'!Y$73)</f>
        <v>13.5122094633219</v>
      </c>
      <c r="Y22" s="65" t="n">
        <f aca="false">+Y16/((1+'Green Square'!$C$72)^'Green Square'!Z$73)</f>
        <v>9.53541909841669</v>
      </c>
      <c r="Z22" s="65" t="n">
        <f aca="false">+Z16/((1+'Green Square'!$C$72)^'Green Square'!AA$73)</f>
        <v>9.22812721680689</v>
      </c>
      <c r="AA22" s="65" t="n">
        <f aca="false">+AA16/((1+'Green Square'!$C$72)^'Green Square'!AB$73)</f>
        <v>8.93073823506218</v>
      </c>
      <c r="AB22" s="65" t="n">
        <f aca="false">+AB16/((1+'Green Square'!$C$72)^'Green Square'!AC$73)</f>
        <v>16.0113315297136</v>
      </c>
      <c r="AC22" s="65" t="n">
        <f aca="false">+AC16/((1+'Green Square'!$C$72)^'Green Square'!AD$73)</f>
        <v>14.0974467805185</v>
      </c>
      <c r="AD22" s="65" t="n">
        <f aca="false">+AD16/((1+'Green Square'!$C$72)^'Green Square'!AE$73)</f>
        <v>12.1530432281623</v>
      </c>
      <c r="AE22" s="65" t="n">
        <f aca="false">+AE16/((1+'Green Square'!$C$72)^'Green Square'!AF$73)</f>
        <v>10.0265692228433</v>
      </c>
      <c r="AF22" s="65" t="n">
        <f aca="false">+AF16/((1+'Green Square'!$C$72)^'Green Square'!AG$73)</f>
        <v>-31.9729506594809</v>
      </c>
      <c r="AG22" s="65" t="n">
        <f aca="false">+AG16/((1+'Green Square'!$C$72)^'Green Square'!AH$73)</f>
        <v>5.28229264103817</v>
      </c>
      <c r="AH22" s="65" t="n">
        <f aca="false">+AH16/((1+'Green Square'!$C$72)^'Green Square'!AI$73)</f>
        <v>5.11206355848555</v>
      </c>
      <c r="AI22" s="65" t="n">
        <f aca="false">+AI16/((1+'Green Square'!$C$72)^'Green Square'!AJ$73)</f>
        <v>4.94732034021874</v>
      </c>
      <c r="AJ22" s="65" t="n">
        <f aca="false">+AJ16/((1+'Green Square'!$C$72)^'Green Square'!AK$73)</f>
        <v>4.78788619678139</v>
      </c>
      <c r="AK22" s="65" t="n">
        <f aca="false">+AK16/((1+'Green Square'!$C$72)^'Green Square'!AL$73)</f>
        <v>4.23022618562942</v>
      </c>
      <c r="AL22" s="65" t="n">
        <f aca="false">+AL16/((1+'Green Square'!$C$72)^'Green Square'!AM$73)</f>
        <v>4.09390137905296</v>
      </c>
      <c r="AM22" s="65" t="n">
        <f aca="false">+AM16/((1+'Green Square'!$C$72)^'Green Square'!AN$73)</f>
        <v>3.24144102139364</v>
      </c>
      <c r="AN22" s="65" t="n">
        <f aca="false">+AN16/((1+'Green Square'!$C$72)^'Green Square'!AO$73)</f>
        <v>1.61141004387992</v>
      </c>
      <c r="AO22" s="65" t="n">
        <f aca="false">+AO16/((1+'Green Square'!$C$72)^'Green Square'!AP$73)</f>
        <v>0.578431761017295</v>
      </c>
      <c r="AP22" s="65" t="n">
        <f aca="false">+AP16/((1+'Green Square'!$C$72)^'Green Square'!AQ$73)</f>
        <v>0</v>
      </c>
      <c r="AQ22" s="65" t="n">
        <f aca="false">+AQ16/((1+'Green Square'!$C$72)^'Green Square'!AR$73)</f>
        <v>0</v>
      </c>
      <c r="AR22" s="65" t="n">
        <f aca="false">+AR16/((1+'Green Square'!$C$72)^'Green Square'!AS$73)</f>
        <v>0</v>
      </c>
      <c r="AS22" s="65" t="n">
        <f aca="false">+AS16/((1+'Green Square'!$C$72)^'Green Square'!AT$73)</f>
        <v>0</v>
      </c>
      <c r="AT22" s="81" t="n">
        <f aca="false">+AT16/((1+'Green Square'!$C$72)^'Green Square'!AU$73)</f>
        <v>0</v>
      </c>
    </row>
    <row r="23" s="63" customFormat="true" ht="12.75" hidden="false" customHeight="false" outlineLevel="0" collapsed="false">
      <c r="A23" s="72"/>
      <c r="B23" s="7" t="s">
        <v>8</v>
      </c>
      <c r="C23" s="8" t="n">
        <f aca="false">SUM(D23:AT23)</f>
        <v>872.637108789829</v>
      </c>
      <c r="D23" s="65" t="n">
        <f aca="false">+D17/((1+'Green Square'!$C$72)^'Green Square'!E$73)</f>
        <v>0</v>
      </c>
      <c r="E23" s="65" t="n">
        <f aca="false">+E17/((1+'Green Square'!$C$72)^'Green Square'!F$73)</f>
        <v>0</v>
      </c>
      <c r="F23" s="65" t="n">
        <f aca="false">+F17/((1+'Green Square'!$C$72)^'Green Square'!G$73)</f>
        <v>0</v>
      </c>
      <c r="G23" s="65" t="n">
        <f aca="false">+G17/((1+'Green Square'!$C$72)^'Green Square'!H$73)</f>
        <v>-74.5614035087719</v>
      </c>
      <c r="H23" s="65" t="n">
        <f aca="false">+H17/((1+'Green Square'!$C$72)^'Green Square'!I$73)</f>
        <v>-3.72198100295068</v>
      </c>
      <c r="I23" s="65" t="n">
        <f aca="false">+I17/((1+'Green Square'!$C$72)^'Green Square'!J$73)</f>
        <v>11.2811761005015</v>
      </c>
      <c r="J23" s="65" t="n">
        <f aca="false">+J17/((1+'Green Square'!$C$72)^'Green Square'!K$73)</f>
        <v>28.4330886788668</v>
      </c>
      <c r="K23" s="65" t="n">
        <f aca="false">+K17/((1+'Green Square'!$C$72)^'Green Square'!L$73)</f>
        <v>35.7943905817174</v>
      </c>
      <c r="L23" s="65" t="n">
        <f aca="false">+L17/((1+'Green Square'!$C$72)^'Green Square'!M$73)</f>
        <v>16.4479407101331</v>
      </c>
      <c r="M23" s="65" t="n">
        <f aca="false">+M17/((1+'Green Square'!$C$72)^'Green Square'!N$73)</f>
        <v>20.1595609757459</v>
      </c>
      <c r="N23" s="65" t="n">
        <f aca="false">+N17/((1+'Green Square'!$C$72)^'Green Square'!O$73)</f>
        <v>30.5977672801698</v>
      </c>
      <c r="O23" s="65" t="n">
        <f aca="false">+O17/((1+'Green Square'!$C$72)^'Green Square'!P$73)</f>
        <v>40.9083564173592</v>
      </c>
      <c r="P23" s="65" t="n">
        <f aca="false">+P17/((1+'Green Square'!$C$72)^'Green Square'!Q$73)</f>
        <v>38.5415500952905</v>
      </c>
      <c r="Q23" s="65" t="n">
        <f aca="false">+Q17/((1+'Green Square'!$C$72)^'Green Square'!R$73)</f>
        <v>43.3967043761704</v>
      </c>
      <c r="R23" s="65" t="n">
        <f aca="false">+R17/((1+'Green Square'!$C$72)^'Green Square'!S$73)</f>
        <v>383.498644570642</v>
      </c>
      <c r="S23" s="65" t="n">
        <f aca="false">+S17/((1+'Green Square'!$C$72)^'Green Square'!T$73)</f>
        <v>68.3202571811996</v>
      </c>
      <c r="T23" s="65" t="n">
        <f aca="false">+T17/((1+'Green Square'!$C$72)^'Green Square'!U$73)</f>
        <v>38.7328260847975</v>
      </c>
      <c r="U23" s="65" t="n">
        <f aca="false">+U17/((1+'Green Square'!$C$72)^'Green Square'!V$73)</f>
        <v>24.5863692271486</v>
      </c>
      <c r="V23" s="65" t="n">
        <f aca="false">+V17/((1+'Green Square'!$C$72)^'Green Square'!W$73)</f>
        <v>22.8218393724494</v>
      </c>
      <c r="W23" s="65" t="n">
        <f aca="false">+W17/((1+'Green Square'!$C$72)^'Green Square'!X$73)</f>
        <v>21.1455043875542</v>
      </c>
      <c r="X23" s="65" t="n">
        <f aca="false">+X17/((1+'Green Square'!$C$72)^'Green Square'!Y$73)</f>
        <v>27.5338721909892</v>
      </c>
      <c r="Y23" s="65" t="n">
        <f aca="false">+Y17/((1+'Green Square'!$C$72)^'Green Square'!Z$73)</f>
        <v>23.180208355984</v>
      </c>
      <c r="Z23" s="65" t="n">
        <f aca="false">+Z17/((1+'Green Square'!$C$72)^'Green Square'!AA$73)</f>
        <v>18.2832155083076</v>
      </c>
      <c r="AA23" s="65" t="n">
        <f aca="false">+AA17/((1+'Green Square'!$C$72)^'Green Square'!AB$73)</f>
        <v>13.0052869173426</v>
      </c>
      <c r="AB23" s="65" t="n">
        <f aca="false">+AB17/((1+'Green Square'!$C$72)^'Green Square'!AC$73)</f>
        <v>22.5065284394859</v>
      </c>
      <c r="AC23" s="65" t="n">
        <f aca="false">+AC17/((1+'Green Square'!$C$72)^'Green Square'!AD$73)</f>
        <v>21.7812248737703</v>
      </c>
      <c r="AD23" s="65" t="n">
        <f aca="false">+AD17/((1+'Green Square'!$C$72)^'Green Square'!AE$73)</f>
        <v>21.0792952043824</v>
      </c>
      <c r="AE23" s="65" t="n">
        <f aca="false">+AE17/((1+'Green Square'!$C$72)^'Green Square'!AF$73)</f>
        <v>20.3999861756436</v>
      </c>
      <c r="AF23" s="65" t="n">
        <f aca="false">+AF17/((1+'Green Square'!$C$72)^'Green Square'!AG$73)</f>
        <v>-76.292063140612</v>
      </c>
      <c r="AG23" s="65" t="n">
        <f aca="false">+AG17/((1+'Green Square'!$C$72)^'Green Square'!AH$73)</f>
        <v>7.75137678008806</v>
      </c>
      <c r="AH23" s="65" t="n">
        <f aca="false">+AH17/((1+'Green Square'!$C$72)^'Green Square'!AI$73)</f>
        <v>6.71549595149906</v>
      </c>
      <c r="AI23" s="65" t="n">
        <f aca="false">+AI17/((1+'Green Square'!$C$72)^'Green Square'!AJ$73)</f>
        <v>5.73833036384839</v>
      </c>
      <c r="AJ23" s="65" t="n">
        <f aca="false">+AJ17/((1+'Green Square'!$C$72)^'Green Square'!AK$73)</f>
        <v>4.36689539344619</v>
      </c>
      <c r="AK23" s="65" t="n">
        <f aca="false">+AK17/((1+'Green Square'!$C$72)^'Green Square'!AL$73)</f>
        <v>3.56115946167647</v>
      </c>
      <c r="AL23" s="65" t="n">
        <f aca="false">+AL17/((1+'Green Square'!$C$72)^'Green Square'!AM$73)</f>
        <v>3.00335477697728</v>
      </c>
      <c r="AM23" s="65" t="n">
        <f aca="false">+AM17/((1+'Green Square'!$C$72)^'Green Square'!AN$73)</f>
        <v>1.25340890960668</v>
      </c>
      <c r="AN23" s="65" t="n">
        <f aca="false">+AN17/((1+'Green Square'!$C$72)^'Green Square'!AO$73)</f>
        <v>1.21301609852159</v>
      </c>
      <c r="AO23" s="65" t="n">
        <f aca="false">+AO17/((1+'Green Square'!$C$72)^'Green Square'!AP$73)</f>
        <v>1.1739250008477</v>
      </c>
      <c r="AP23" s="65" t="n">
        <f aca="false">+AP17/((1+'Green Square'!$C$72)^'Green Square'!AQ$73)</f>
        <v>0</v>
      </c>
      <c r="AQ23" s="65" t="n">
        <f aca="false">+AQ17/((1+'Green Square'!$C$72)^'Green Square'!AR$73)</f>
        <v>0</v>
      </c>
      <c r="AR23" s="65" t="n">
        <f aca="false">+AR17/((1+'Green Square'!$C$72)^'Green Square'!AS$73)</f>
        <v>0</v>
      </c>
      <c r="AS23" s="65" t="n">
        <f aca="false">+AS17/((1+'Green Square'!$C$72)^'Green Square'!AT$73)</f>
        <v>0</v>
      </c>
      <c r="AT23" s="81" t="n">
        <f aca="false">+AT17/((1+'Green Square'!$C$72)^'Green Square'!AU$73)</f>
        <v>0</v>
      </c>
      <c r="AU23" s="62"/>
      <c r="AV23" s="62"/>
      <c r="AW23" s="62"/>
      <c r="AX23" s="62"/>
    </row>
    <row r="24" customFormat="false" ht="12.75" hidden="false" customHeight="false" outlineLevel="0" collapsed="false">
      <c r="A24" s="72"/>
      <c r="B24" s="13" t="s">
        <v>155</v>
      </c>
      <c r="C24" s="15" t="n">
        <f aca="false">SUM(C22:C23)</f>
        <v>1680.58797550949</v>
      </c>
      <c r="D24" s="15" t="n">
        <f aca="false">SUM(D22:D23)</f>
        <v>-88.3093443342674</v>
      </c>
      <c r="E24" s="15" t="n">
        <f aca="false">SUM(E22:E23)</f>
        <v>-10.5365903802941</v>
      </c>
      <c r="F24" s="15" t="n">
        <f aca="false">SUM(F22:F23)</f>
        <v>3.52521675864493</v>
      </c>
      <c r="G24" s="15" t="n">
        <f aca="false">SUM(G22:G23)</f>
        <v>-57.8697587719298</v>
      </c>
      <c r="H24" s="15" t="n">
        <f aca="false">SUM(H22:H23)</f>
        <v>16.6623932156298</v>
      </c>
      <c r="I24" s="15" t="n">
        <f aca="false">SUM(I22:I23)</f>
        <v>44.345561540834</v>
      </c>
      <c r="J24" s="15" t="n">
        <f aca="false">SUM(J22:J23)</f>
        <v>60.1299240663362</v>
      </c>
      <c r="K24" s="15" t="n">
        <f aca="false">SUM(K22:K23)</f>
        <v>67.3222140466297</v>
      </c>
      <c r="L24" s="15" t="n">
        <f aca="false">SUM(L22:L23)</f>
        <v>51.1338298592567</v>
      </c>
      <c r="M24" s="15" t="n">
        <f aca="false">SUM(M22:M23)</f>
        <v>352.752625143954</v>
      </c>
      <c r="N24" s="15" t="n">
        <f aca="false">SUM(N22:N23)</f>
        <v>136.489685338028</v>
      </c>
      <c r="O24" s="15" t="n">
        <f aca="false">SUM(O22:O23)</f>
        <v>137.283489386748</v>
      </c>
      <c r="P24" s="15" t="n">
        <f aca="false">SUM(P22:P23)</f>
        <v>72.7119593154219</v>
      </c>
      <c r="Q24" s="15" t="n">
        <f aca="false">SUM(Q22:Q23)</f>
        <v>60.0290443096504</v>
      </c>
      <c r="R24" s="15" t="n">
        <f aca="false">SUM(R22:R23)</f>
        <v>399.594984672234</v>
      </c>
      <c r="S24" s="15" t="n">
        <f aca="false">SUM(S22:S23)</f>
        <v>81.9600316238365</v>
      </c>
      <c r="T24" s="15" t="n">
        <f aca="false">SUM(T22:T23)</f>
        <v>48.0306854843909</v>
      </c>
      <c r="U24" s="15" t="n">
        <f aca="false">SUM(U22:U23)</f>
        <v>32.7450702570736</v>
      </c>
      <c r="V24" s="15" t="n">
        <f aca="false">SUM(V22:V23)</f>
        <v>27.5036609567769</v>
      </c>
      <c r="W24" s="15" t="n">
        <f aca="false">SUM(W22:W23)</f>
        <v>23.421868515864</v>
      </c>
      <c r="X24" s="15" t="n">
        <f aca="false">SUM(X22:X23)</f>
        <v>41.0460816543111</v>
      </c>
      <c r="Y24" s="15" t="n">
        <f aca="false">SUM(Y22:Y23)</f>
        <v>32.7156274544007</v>
      </c>
      <c r="Z24" s="15" t="n">
        <f aca="false">SUM(Z22:Z23)</f>
        <v>27.5113427251144</v>
      </c>
      <c r="AA24" s="15" t="n">
        <f aca="false">SUM(AA22:AA23)</f>
        <v>21.9360251524048</v>
      </c>
      <c r="AB24" s="15" t="n">
        <f aca="false">SUM(AB22:AB23)</f>
        <v>38.5178599691996</v>
      </c>
      <c r="AC24" s="15" t="n">
        <f aca="false">SUM(AC22:AC23)</f>
        <v>35.8786716542888</v>
      </c>
      <c r="AD24" s="15" t="n">
        <f aca="false">SUM(AD22:AD23)</f>
        <v>33.2323384325447</v>
      </c>
      <c r="AE24" s="15" t="n">
        <f aca="false">SUM(AE22:AE23)</f>
        <v>30.4265553984869</v>
      </c>
      <c r="AF24" s="15" t="n">
        <f aca="false">SUM(AF22:AF23)</f>
        <v>-108.265013800093</v>
      </c>
      <c r="AG24" s="15" t="n">
        <f aca="false">SUM(AG22:AG23)</f>
        <v>13.0336694211262</v>
      </c>
      <c r="AH24" s="15" t="n">
        <f aca="false">SUM(AH22:AH23)</f>
        <v>11.8275595099846</v>
      </c>
      <c r="AI24" s="15" t="n">
        <f aca="false">SUM(AI22:AI23)</f>
        <v>10.6856507040671</v>
      </c>
      <c r="AJ24" s="15" t="n">
        <f aca="false">SUM(AJ22:AJ23)</f>
        <v>9.15478159022758</v>
      </c>
      <c r="AK24" s="15" t="n">
        <f aca="false">SUM(AK22:AK23)</f>
        <v>7.79138564730589</v>
      </c>
      <c r="AL24" s="15" t="n">
        <f aca="false">SUM(AL22:AL23)</f>
        <v>7.09725615603024</v>
      </c>
      <c r="AM24" s="15" t="n">
        <f aca="false">SUM(AM22:AM23)</f>
        <v>4.49484993100031</v>
      </c>
      <c r="AN24" s="15" t="n">
        <f aca="false">SUM(AN22:AN23)</f>
        <v>2.82442614240151</v>
      </c>
      <c r="AO24" s="15" t="n">
        <f aca="false">SUM(AO22:AO23)</f>
        <v>1.75235676186499</v>
      </c>
      <c r="AP24" s="15" t="n">
        <f aca="false">SUM(AP22:AP23)</f>
        <v>0</v>
      </c>
      <c r="AQ24" s="15" t="n">
        <f aca="false">SUM(AQ22:AQ23)</f>
        <v>0</v>
      </c>
      <c r="AR24" s="15" t="n">
        <f aca="false">SUM(AR22:AR23)</f>
        <v>0</v>
      </c>
      <c r="AS24" s="15" t="n">
        <f aca="false">SUM(AS22:AS23)</f>
        <v>0</v>
      </c>
      <c r="AT24" s="89" t="n">
        <f aca="false">SUM(AT22:AT23)</f>
        <v>0</v>
      </c>
    </row>
    <row r="26" customFormat="false" ht="12.75" hidden="false" customHeight="false" outlineLevel="0" collapsed="false">
      <c r="A26" s="90"/>
      <c r="B26" s="73" t="s">
        <v>45</v>
      </c>
      <c r="C26" s="74"/>
      <c r="D26" s="75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7"/>
    </row>
    <row r="27" customFormat="false" ht="12.75" hidden="false" customHeight="false" outlineLevel="0" collapsed="false">
      <c r="A27" s="91"/>
      <c r="B27" s="79" t="s">
        <v>1</v>
      </c>
      <c r="C27" s="64" t="s">
        <v>110</v>
      </c>
      <c r="D27" s="64" t="s">
        <v>111</v>
      </c>
      <c r="E27" s="64" t="s">
        <v>112</v>
      </c>
      <c r="F27" s="64" t="s">
        <v>113</v>
      </c>
      <c r="G27" s="64" t="s">
        <v>114</v>
      </c>
      <c r="H27" s="64" t="s">
        <v>115</v>
      </c>
      <c r="I27" s="64" t="s">
        <v>116</v>
      </c>
      <c r="J27" s="64" t="s">
        <v>117</v>
      </c>
      <c r="K27" s="64" t="s">
        <v>118</v>
      </c>
      <c r="L27" s="64" t="s">
        <v>119</v>
      </c>
      <c r="M27" s="64" t="s">
        <v>120</v>
      </c>
      <c r="N27" s="64" t="s">
        <v>121</v>
      </c>
      <c r="O27" s="64" t="s">
        <v>122</v>
      </c>
      <c r="P27" s="64" t="s">
        <v>123</v>
      </c>
      <c r="Q27" s="64" t="s">
        <v>124</v>
      </c>
      <c r="R27" s="64" t="s">
        <v>125</v>
      </c>
      <c r="S27" s="64" t="s">
        <v>126</v>
      </c>
      <c r="T27" s="64" t="s">
        <v>127</v>
      </c>
      <c r="U27" s="64" t="s">
        <v>128</v>
      </c>
      <c r="V27" s="64" t="s">
        <v>129</v>
      </c>
      <c r="W27" s="64" t="s">
        <v>130</v>
      </c>
      <c r="X27" s="64" t="s">
        <v>131</v>
      </c>
      <c r="Y27" s="64" t="s">
        <v>132</v>
      </c>
      <c r="Z27" s="64" t="s">
        <v>133</v>
      </c>
      <c r="AA27" s="64" t="s">
        <v>134</v>
      </c>
      <c r="AB27" s="64" t="s">
        <v>135</v>
      </c>
      <c r="AC27" s="64" t="s">
        <v>136</v>
      </c>
      <c r="AD27" s="64" t="s">
        <v>137</v>
      </c>
      <c r="AE27" s="64" t="s">
        <v>138</v>
      </c>
      <c r="AF27" s="64" t="s">
        <v>139</v>
      </c>
      <c r="AG27" s="64" t="s">
        <v>140</v>
      </c>
      <c r="AH27" s="64" t="s">
        <v>141</v>
      </c>
      <c r="AI27" s="64" t="s">
        <v>142</v>
      </c>
      <c r="AJ27" s="64" t="s">
        <v>143</v>
      </c>
      <c r="AK27" s="64" t="s">
        <v>144</v>
      </c>
      <c r="AL27" s="64" t="s">
        <v>145</v>
      </c>
      <c r="AM27" s="64" t="s">
        <v>146</v>
      </c>
      <c r="AN27" s="64" t="s">
        <v>147</v>
      </c>
      <c r="AO27" s="64" t="s">
        <v>148</v>
      </c>
      <c r="AP27" s="64" t="s">
        <v>149</v>
      </c>
      <c r="AQ27" s="64" t="s">
        <v>150</v>
      </c>
      <c r="AR27" s="64" t="s">
        <v>151</v>
      </c>
      <c r="AS27" s="64" t="s">
        <v>152</v>
      </c>
      <c r="AT27" s="80" t="s">
        <v>153</v>
      </c>
      <c r="AU27" s="63"/>
      <c r="AV27" s="63"/>
      <c r="AW27" s="63"/>
      <c r="AX27" s="63"/>
    </row>
    <row r="28" s="63" customFormat="true" ht="12.75" hidden="false" customHeight="false" outlineLevel="0" collapsed="false">
      <c r="A28" s="90"/>
      <c r="B28" s="7" t="s">
        <v>7</v>
      </c>
      <c r="C28" s="8" t="n">
        <f aca="false">SUM(H28:AAD28)</f>
        <v>891.85316</v>
      </c>
      <c r="D28" s="8"/>
      <c r="E28" s="8"/>
      <c r="F28" s="8"/>
      <c r="G28" s="8"/>
      <c r="H28" s="65" t="n">
        <f aca="false">SUM('Cash Out Detail'!P43:R43)/1000000</f>
        <v>23</v>
      </c>
      <c r="I28" s="65" t="n">
        <f aca="false">SUM('Cash Out Detail'!S43:U43)/1000000</f>
        <v>30.36</v>
      </c>
      <c r="J28" s="65" t="n">
        <f aca="false">SUM('Cash Out Detail'!V43:X43)/1000000</f>
        <v>58.11139</v>
      </c>
      <c r="K28" s="65" t="n">
        <f aca="false">SUM('Cash Out Detail'!Y43:AA43)/1000000</f>
        <v>42.47139</v>
      </c>
      <c r="L28" s="65" t="n">
        <f aca="false">SUM('Cash Out Detail'!AB43:AD43)/1000000</f>
        <v>39.88126</v>
      </c>
      <c r="M28" s="65" t="n">
        <f aca="false">SUM('Cash Out Detail'!AE43:AG43)/1000000</f>
        <v>39.88126</v>
      </c>
      <c r="N28" s="65" t="n">
        <f aca="false">SUM('Cash Out Detail'!AH43:AJ43)/1000000</f>
        <v>13.06101</v>
      </c>
      <c r="O28" s="65" t="n">
        <f aca="false">SUM('Cash Out Detail'!AK43:AM43)/1000000</f>
        <v>13.06101</v>
      </c>
      <c r="P28" s="65" t="n">
        <f aca="false">SUM('Cash Out Detail'!AN43:AP43)/1000000</f>
        <v>145.69804</v>
      </c>
      <c r="Q28" s="65" t="n">
        <f aca="false">SUM('Cash Out Detail'!AQ43:AS43)/1000000</f>
        <v>147.2608</v>
      </c>
      <c r="R28" s="65" t="n">
        <f aca="false">SUM('Cash Out Detail'!AT43:AV43)/1000000</f>
        <v>197.8608</v>
      </c>
      <c r="S28" s="65" t="n">
        <f aca="false">SUM('Cash Out Detail'!AW43:AY43)/1000000</f>
        <v>141.2062</v>
      </c>
      <c r="T28" s="65" t="n">
        <f aca="false">SUM('Cash Out Detail'!AZ43:BB43)/1000000</f>
        <v>0</v>
      </c>
      <c r="U28" s="65" t="n">
        <f aca="false">SUM('Cash Out Detail'!BC43:BE43)/1000000</f>
        <v>0</v>
      </c>
      <c r="V28" s="65" t="n">
        <f aca="false">SUM('Cash Out Detail'!BF43:BH43)/1000000</f>
        <v>0</v>
      </c>
      <c r="W28" s="65" t="n">
        <f aca="false">SUM('Cash Out Detail'!BI43:BK43)/1000000</f>
        <v>0</v>
      </c>
      <c r="X28" s="65" t="n">
        <f aca="false">SUM('Cash Out Detail'!BL43:BN43)/1000000</f>
        <v>0</v>
      </c>
      <c r="Y28" s="65" t="n">
        <f aca="false">SUM('Cash Out Detail'!BO43:BQ43)/1000000</f>
        <v>0</v>
      </c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81"/>
    </row>
    <row r="29" customFormat="false" ht="12.75" hidden="false" customHeight="false" outlineLevel="0" collapsed="false">
      <c r="A29" s="90"/>
      <c r="B29" s="7" t="s">
        <v>8</v>
      </c>
      <c r="C29" s="8" t="n">
        <f aca="false">SUM(H29:AAD29)</f>
        <v>908.68343</v>
      </c>
      <c r="D29" s="8"/>
      <c r="E29" s="8"/>
      <c r="F29" s="8"/>
      <c r="G29" s="8"/>
      <c r="H29" s="65" t="n">
        <f aca="false">SUM('Cash Out Detail'!P44:R44)/1000000</f>
        <v>0</v>
      </c>
      <c r="I29" s="65" t="n">
        <f aca="false">SUM('Cash Out Detail'!S44:U44)/1000000</f>
        <v>0</v>
      </c>
      <c r="J29" s="65" t="n">
        <f aca="false">SUM('Cash Out Detail'!V44:X44)/1000000</f>
        <v>23</v>
      </c>
      <c r="K29" s="65" t="n">
        <f aca="false">SUM('Cash Out Detail'!Y44:AA44)/1000000</f>
        <v>30.36</v>
      </c>
      <c r="L29" s="65" t="n">
        <f aca="false">SUM('Cash Out Detail'!AB44:AD44)/1000000</f>
        <v>60.49252</v>
      </c>
      <c r="M29" s="65" t="n">
        <f aca="false">SUM('Cash Out Detail'!AE44:AG44)/1000000</f>
        <v>44.85252</v>
      </c>
      <c r="N29" s="65" t="n">
        <f aca="false">SUM('Cash Out Detail'!AH44:AJ44)/1000000</f>
        <v>42.79494</v>
      </c>
      <c r="O29" s="65" t="n">
        <f aca="false">SUM('Cash Out Detail'!AK44:AM44)/1000000</f>
        <v>37.56153</v>
      </c>
      <c r="P29" s="65" t="n">
        <f aca="false">SUM('Cash Out Detail'!AN44:AP44)/1000000</f>
        <v>14.00412</v>
      </c>
      <c r="Q29" s="65" t="n">
        <f aca="false">SUM('Cash Out Detail'!AQ44:AS44)/1000000</f>
        <v>13.46736</v>
      </c>
      <c r="R29" s="65" t="n">
        <f aca="false">SUM('Cash Out Detail'!AT44:AV44)/1000000</f>
        <v>145.54446</v>
      </c>
      <c r="S29" s="65" t="n">
        <f aca="false">SUM('Cash Out Detail'!AW44:AY44)/1000000</f>
        <v>145.54446</v>
      </c>
      <c r="T29" s="65" t="n">
        <f aca="false">SUM('Cash Out Detail'!AZ44:BB44)/1000000</f>
        <v>196.83032</v>
      </c>
      <c r="U29" s="65" t="n">
        <f aca="false">SUM('Cash Out Detail'!BC44:BE44)/1000000</f>
        <v>142.78032</v>
      </c>
      <c r="V29" s="65" t="n">
        <f aca="false">SUM('Cash Out Detail'!BF44:BH44)/1000000</f>
        <v>5.72544</v>
      </c>
      <c r="W29" s="65" t="n">
        <f aca="false">SUM('Cash Out Detail'!BI44:BK44)/1000000</f>
        <v>5.72544</v>
      </c>
      <c r="X29" s="65" t="n">
        <f aca="false">SUM('Cash Out Detail'!BL44:BN44)/1000000</f>
        <v>0</v>
      </c>
      <c r="Y29" s="65" t="n">
        <f aca="false">SUM('Cash Out Detail'!BO44:BQ44)/1000000</f>
        <v>0</v>
      </c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81"/>
    </row>
    <row r="30" customFormat="false" ht="12.75" hidden="false" customHeight="false" outlineLevel="0" collapsed="false">
      <c r="A30" s="90"/>
      <c r="B30" s="82" t="s">
        <v>155</v>
      </c>
      <c r="C30" s="67" t="n">
        <f aca="false">SUM(C28:C29)</f>
        <v>1800.53659</v>
      </c>
      <c r="D30" s="67" t="n">
        <f aca="false">SUM(H28:H29)</f>
        <v>23</v>
      </c>
      <c r="E30" s="67" t="n">
        <f aca="false">SUM(I28:I29)</f>
        <v>30.36</v>
      </c>
      <c r="F30" s="67" t="n">
        <f aca="false">SUM(J28:J29)</f>
        <v>81.11139</v>
      </c>
      <c r="G30" s="67" t="n">
        <f aca="false">SUM(K28:K29)</f>
        <v>72.83139</v>
      </c>
      <c r="H30" s="67" t="n">
        <f aca="false">SUM(L28:L29)</f>
        <v>100.37378</v>
      </c>
      <c r="I30" s="67" t="n">
        <f aca="false">SUM(M28:M29)</f>
        <v>84.73378</v>
      </c>
      <c r="J30" s="67" t="n">
        <f aca="false">SUM(N28:N29)</f>
        <v>55.85595</v>
      </c>
      <c r="K30" s="67" t="n">
        <f aca="false">SUM(O28:O29)</f>
        <v>50.62254</v>
      </c>
      <c r="L30" s="67" t="n">
        <f aca="false">SUM(P28:P29)</f>
        <v>159.70216</v>
      </c>
      <c r="M30" s="67" t="n">
        <f aca="false">SUM(Q28:Q29)</f>
        <v>160.72816</v>
      </c>
      <c r="N30" s="67" t="n">
        <f aca="false">SUM(R28:R29)</f>
        <v>343.40526</v>
      </c>
      <c r="O30" s="67" t="n">
        <f aca="false">SUM(S28:S29)</f>
        <v>286.75066</v>
      </c>
      <c r="P30" s="67" t="n">
        <f aca="false">SUM(T28:T29)</f>
        <v>196.83032</v>
      </c>
      <c r="Q30" s="67" t="n">
        <f aca="false">SUM(U28:U29)</f>
        <v>142.78032</v>
      </c>
      <c r="R30" s="67" t="n">
        <f aca="false">SUM(V28:V29)</f>
        <v>5.72544</v>
      </c>
      <c r="S30" s="67" t="n">
        <f aca="false">SUM(W28:W29)</f>
        <v>5.72544</v>
      </c>
      <c r="T30" s="67" t="n">
        <f aca="false">SUM(X28:X29)</f>
        <v>0</v>
      </c>
      <c r="U30" s="67" t="n">
        <f aca="false">SUM(Y28:Y29)</f>
        <v>0</v>
      </c>
      <c r="V30" s="67" t="n">
        <f aca="false">SUM(Z28:Z29)</f>
        <v>0</v>
      </c>
      <c r="W30" s="67" t="n">
        <f aca="false">SUM(AA28:AA29)</f>
        <v>0</v>
      </c>
      <c r="X30" s="67" t="n">
        <f aca="false">SUM(AB28:AB29)</f>
        <v>0</v>
      </c>
      <c r="Y30" s="67" t="n">
        <f aca="false">SUM(AC28:AC29)</f>
        <v>0</v>
      </c>
      <c r="Z30" s="67" t="n">
        <f aca="false">SUM(AD28:AD29)</f>
        <v>0</v>
      </c>
      <c r="AA30" s="67" t="n">
        <f aca="false">SUM(AE28:AE29)</f>
        <v>0</v>
      </c>
      <c r="AB30" s="67" t="n">
        <f aca="false">SUM(AF28:AF29)</f>
        <v>0</v>
      </c>
      <c r="AC30" s="67" t="n">
        <f aca="false">SUM(AG28:AG29)</f>
        <v>0</v>
      </c>
      <c r="AD30" s="67" t="n">
        <f aca="false">SUM(AH28:AH29)</f>
        <v>0</v>
      </c>
      <c r="AE30" s="67" t="n">
        <f aca="false">SUM(AI28:AI29)</f>
        <v>0</v>
      </c>
      <c r="AF30" s="67" t="n">
        <f aca="false">SUM(AJ28:AJ29)</f>
        <v>0</v>
      </c>
      <c r="AG30" s="67" t="n">
        <f aca="false">SUM(AK28:AK29)</f>
        <v>0</v>
      </c>
      <c r="AH30" s="67" t="n">
        <f aca="false">SUM(AL28:AL29)</f>
        <v>0</v>
      </c>
      <c r="AI30" s="67" t="n">
        <f aca="false">SUM(AM28:AM29)</f>
        <v>0</v>
      </c>
      <c r="AJ30" s="67" t="n">
        <f aca="false">SUM(AN28:AN29)</f>
        <v>0</v>
      </c>
      <c r="AK30" s="67" t="n">
        <f aca="false">SUM(AO28:AO29)</f>
        <v>0</v>
      </c>
      <c r="AL30" s="67" t="n">
        <f aca="false">SUM(AP28:AP29)</f>
        <v>0</v>
      </c>
      <c r="AM30" s="67" t="n">
        <f aca="false">SUM(AQ28:AQ29)</f>
        <v>0</v>
      </c>
      <c r="AN30" s="67" t="n">
        <f aca="false">SUM(AR28:AR29)</f>
        <v>0</v>
      </c>
      <c r="AO30" s="67" t="n">
        <f aca="false">SUM(AS28:AS29)</f>
        <v>0</v>
      </c>
      <c r="AP30" s="67" t="n">
        <f aca="false">SUM(AT28:AT29)</f>
        <v>0</v>
      </c>
      <c r="AQ30" s="67" t="n">
        <f aca="false">SUM(AU28:AU29)</f>
        <v>0</v>
      </c>
      <c r="AR30" s="67" t="n">
        <f aca="false">SUM(AV28:AV29)</f>
        <v>0</v>
      </c>
      <c r="AS30" s="67" t="n">
        <f aca="false">SUM(AW28:AW29)</f>
        <v>0</v>
      </c>
      <c r="AT30" s="83" t="n">
        <f aca="false">SUM(AX28:AX29)</f>
        <v>0</v>
      </c>
    </row>
    <row r="31" s="63" customFormat="true" ht="12.75" hidden="false" customHeight="false" outlineLevel="0" collapsed="false">
      <c r="A31" s="90"/>
      <c r="B31" s="8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85"/>
      <c r="AU31" s="62"/>
      <c r="AV31" s="62"/>
      <c r="AW31" s="62"/>
      <c r="AX31" s="62"/>
    </row>
    <row r="32" customFormat="false" ht="12.75" hidden="false" customHeight="false" outlineLevel="0" collapsed="false">
      <c r="A32" s="90"/>
      <c r="B32" s="1" t="s">
        <v>157</v>
      </c>
      <c r="D32" s="92" t="n">
        <v>32.9716122987785</v>
      </c>
      <c r="E32" s="93" t="n">
        <v>38.8023287102144</v>
      </c>
      <c r="F32" s="93" t="n">
        <v>49.1311154286159</v>
      </c>
      <c r="G32" s="93" t="n">
        <v>33.8285</v>
      </c>
      <c r="H32" s="93" t="n">
        <v>31.1045672696051</v>
      </c>
      <c r="I32" s="93" t="n">
        <v>30.1021801795062</v>
      </c>
      <c r="J32" s="93" t="n">
        <v>10.3846836745396</v>
      </c>
      <c r="K32" s="93" t="n">
        <v>11.1523084025854</v>
      </c>
      <c r="L32" s="93" t="n">
        <v>109.660757106631</v>
      </c>
      <c r="M32" s="93" t="n">
        <v>0.000104249726436845</v>
      </c>
      <c r="N32" s="93" t="n">
        <v>131.538639976632</v>
      </c>
      <c r="O32" s="93" t="n">
        <v>90.8174175049813</v>
      </c>
      <c r="P32" s="93" t="n">
        <v>0</v>
      </c>
      <c r="Q32" s="93" t="n">
        <v>0</v>
      </c>
      <c r="R32" s="93" t="n">
        <v>0</v>
      </c>
      <c r="S32" s="93" t="n">
        <v>0</v>
      </c>
      <c r="T32" s="93" t="n">
        <v>0</v>
      </c>
      <c r="AT32" s="85"/>
    </row>
    <row r="33" customFormat="false" ht="12.75" hidden="false" customHeight="false" outlineLevel="0" collapsed="false">
      <c r="A33" s="91"/>
      <c r="B33" s="86" t="s">
        <v>1</v>
      </c>
      <c r="C33" s="87" t="s">
        <v>110</v>
      </c>
      <c r="D33" s="87" t="s">
        <v>111</v>
      </c>
      <c r="E33" s="87" t="s">
        <v>112</v>
      </c>
      <c r="F33" s="87" t="s">
        <v>113</v>
      </c>
      <c r="G33" s="87" t="s">
        <v>114</v>
      </c>
      <c r="H33" s="87" t="s">
        <v>115</v>
      </c>
      <c r="I33" s="87" t="s">
        <v>116</v>
      </c>
      <c r="J33" s="87" t="s">
        <v>117</v>
      </c>
      <c r="K33" s="87" t="s">
        <v>118</v>
      </c>
      <c r="L33" s="87" t="s">
        <v>119</v>
      </c>
      <c r="M33" s="87" t="s">
        <v>120</v>
      </c>
      <c r="N33" s="87" t="s">
        <v>121</v>
      </c>
      <c r="O33" s="87" t="s">
        <v>122</v>
      </c>
      <c r="P33" s="87" t="s">
        <v>123</v>
      </c>
      <c r="Q33" s="87" t="s">
        <v>124</v>
      </c>
      <c r="R33" s="87" t="s">
        <v>125</v>
      </c>
      <c r="S33" s="87" t="s">
        <v>126</v>
      </c>
      <c r="T33" s="87" t="s">
        <v>127</v>
      </c>
      <c r="U33" s="87" t="s">
        <v>128</v>
      </c>
      <c r="V33" s="87" t="s">
        <v>129</v>
      </c>
      <c r="W33" s="87" t="s">
        <v>130</v>
      </c>
      <c r="X33" s="87" t="s">
        <v>131</v>
      </c>
      <c r="Y33" s="87" t="s">
        <v>132</v>
      </c>
      <c r="Z33" s="87" t="s">
        <v>133</v>
      </c>
      <c r="AA33" s="87" t="s">
        <v>134</v>
      </c>
      <c r="AB33" s="87" t="s">
        <v>135</v>
      </c>
      <c r="AC33" s="87" t="s">
        <v>136</v>
      </c>
      <c r="AD33" s="87" t="s">
        <v>137</v>
      </c>
      <c r="AE33" s="87" t="s">
        <v>138</v>
      </c>
      <c r="AF33" s="87" t="s">
        <v>139</v>
      </c>
      <c r="AG33" s="87" t="s">
        <v>140</v>
      </c>
      <c r="AH33" s="87" t="s">
        <v>141</v>
      </c>
      <c r="AI33" s="87" t="s">
        <v>142</v>
      </c>
      <c r="AJ33" s="87" t="s">
        <v>143</v>
      </c>
      <c r="AK33" s="87" t="s">
        <v>144</v>
      </c>
      <c r="AL33" s="87" t="s">
        <v>145</v>
      </c>
      <c r="AM33" s="87" t="s">
        <v>146</v>
      </c>
      <c r="AN33" s="87" t="s">
        <v>147</v>
      </c>
      <c r="AO33" s="87" t="s">
        <v>148</v>
      </c>
      <c r="AP33" s="87" t="s">
        <v>149</v>
      </c>
      <c r="AQ33" s="87" t="s">
        <v>150</v>
      </c>
      <c r="AR33" s="87" t="s">
        <v>151</v>
      </c>
      <c r="AS33" s="87" t="s">
        <v>152</v>
      </c>
      <c r="AT33" s="88" t="s">
        <v>153</v>
      </c>
      <c r="AU33" s="63"/>
      <c r="AV33" s="63"/>
      <c r="AW33" s="63"/>
      <c r="AX33" s="63"/>
    </row>
    <row r="34" customFormat="false" ht="12.75" hidden="false" customHeight="false" outlineLevel="0" collapsed="false">
      <c r="A34" s="90"/>
      <c r="B34" s="7" t="s">
        <v>7</v>
      </c>
      <c r="C34" s="8" t="n">
        <f aca="false">SUM(D34:ZZ34)</f>
        <v>592.639474170733</v>
      </c>
      <c r="D34" s="65" t="n">
        <f aca="false">+D28/((1+'Green Square'!$C$72)^'Green Square'!E$73)</f>
        <v>0</v>
      </c>
      <c r="E34" s="65" t="n">
        <f aca="false">+E28/((1+'Green Square'!$C$72)^'Green Square'!F$73)</f>
        <v>0</v>
      </c>
      <c r="F34" s="65" t="n">
        <f aca="false">+F28/((1+'Green Square'!$C$72)^'Green Square'!G$73)</f>
        <v>0</v>
      </c>
      <c r="G34" s="65" t="n">
        <f aca="false">+G28/((1+'Green Square'!$C$72)^'Green Square'!H$73)</f>
        <v>0</v>
      </c>
      <c r="H34" s="65" t="n">
        <f aca="false">+H28/((1+'Green Square'!$C$72)^'Green Square'!I$73)</f>
        <v>19.5252575793141</v>
      </c>
      <c r="I34" s="65" t="n">
        <f aca="false">+I28/((1+'Green Square'!$C$72)^'Green Square'!J$73)</f>
        <v>24.942758982123</v>
      </c>
      <c r="J34" s="65" t="n">
        <f aca="false">+J28/((1+'Green Square'!$C$72)^'Green Square'!K$73)</f>
        <v>46.2038083607471</v>
      </c>
      <c r="K34" s="65" t="n">
        <f aca="false">+K28/((1+'Green Square'!$C$72)^'Green Square'!L$73)</f>
        <v>32.6803554939981</v>
      </c>
      <c r="L34" s="65" t="n">
        <f aca="false">+L28/((1+'Green Square'!$C$72)^'Green Square'!M$73)</f>
        <v>29.6983933671852</v>
      </c>
      <c r="M34" s="65" t="n">
        <f aca="false">+M28/((1+'Green Square'!$C$72)^'Green Square'!N$73)</f>
        <v>28.7413221483538</v>
      </c>
      <c r="N34" s="65" t="n">
        <f aca="false">+N28/((1+'Green Square'!$C$72)^'Green Square'!O$73)</f>
        <v>9.10937164433295</v>
      </c>
      <c r="O34" s="65" t="n">
        <f aca="false">+O28/((1+'Green Square'!$C$72)^'Green Square'!P$73)</f>
        <v>8.8158097228297</v>
      </c>
      <c r="P34" s="65" t="n">
        <f aca="false">+P28/((1+'Green Square'!$C$72)^'Green Square'!Q$73)</f>
        <v>95.1728210620394</v>
      </c>
      <c r="Q34" s="65" t="n">
        <f aca="false">+Q28/((1+'Green Square'!$C$72)^'Green Square'!R$73)</f>
        <v>93.0936751673723</v>
      </c>
      <c r="R34" s="65" t="n">
        <f aca="false">+R28/((1+'Green Square'!$C$72)^'Green Square'!S$73)</f>
        <v>121.050494580047</v>
      </c>
      <c r="S34" s="65" t="n">
        <f aca="false">+S28/((1+'Green Square'!$C$72)^'Green Square'!T$73)</f>
        <v>83.6054060623904</v>
      </c>
      <c r="T34" s="65" t="n">
        <f aca="false">+T28/((1+'Green Square'!$C$72)^'Green Square'!U$73)</f>
        <v>0</v>
      </c>
      <c r="U34" s="65" t="n">
        <f aca="false">+U28/((1+'Green Square'!$C$72)^'Green Square'!V$73)</f>
        <v>0</v>
      </c>
      <c r="V34" s="65" t="n">
        <f aca="false">+V28/((1+'Green Square'!$C$72)^'Green Square'!W$73)</f>
        <v>0</v>
      </c>
      <c r="W34" s="65" t="n">
        <f aca="false">+W28/((1+'Green Square'!$C$72)^'Green Square'!X$73)</f>
        <v>0</v>
      </c>
      <c r="X34" s="65" t="n">
        <f aca="false">+X28/((1+'Green Square'!$C$72)^'Green Square'!Y$73)</f>
        <v>0</v>
      </c>
      <c r="Y34" s="65" t="n">
        <f aca="false">+Y28/((1+'Green Square'!$C$72)^'Green Square'!Z$73)</f>
        <v>0</v>
      </c>
      <c r="Z34" s="65" t="n">
        <f aca="false">+Z28/((1+'Green Square'!$C$72)^'Green Square'!AA$73)</f>
        <v>0</v>
      </c>
      <c r="AA34" s="65" t="n">
        <f aca="false">+AA28/((1+'Green Square'!$C$72)^'Green Square'!AB$73)</f>
        <v>0</v>
      </c>
      <c r="AB34" s="65" t="n">
        <f aca="false">+AF28/((1+'Green Square'!$C$72)^'Green Square'!AC$73)</f>
        <v>0</v>
      </c>
      <c r="AC34" s="65" t="n">
        <f aca="false">+AG28/((1+'Green Square'!$C$72)^'Green Square'!AD$73)</f>
        <v>0</v>
      </c>
      <c r="AD34" s="65" t="n">
        <f aca="false">+AH28/((1+'Green Square'!$C$72)^'Green Square'!AE$73)</f>
        <v>0</v>
      </c>
      <c r="AE34" s="65" t="n">
        <f aca="false">+AI28/((1+'Green Square'!$C$72)^'Green Square'!AF$73)</f>
        <v>0</v>
      </c>
      <c r="AF34" s="65" t="n">
        <f aca="false">+AJ28/((1+'Green Square'!$C$72)^'Green Square'!AG$73)</f>
        <v>0</v>
      </c>
      <c r="AG34" s="65" t="n">
        <f aca="false">+AK28/((1+'Green Square'!$C$72)^'Green Square'!AH$73)</f>
        <v>0</v>
      </c>
      <c r="AH34" s="65" t="n">
        <f aca="false">+AL28/((1+'Green Square'!$C$72)^'Green Square'!AI$73)</f>
        <v>0</v>
      </c>
      <c r="AI34" s="65" t="n">
        <f aca="false">+AM28/((1+'Green Square'!$C$72)^'Green Square'!AJ$73)</f>
        <v>0</v>
      </c>
      <c r="AJ34" s="65" t="n">
        <f aca="false">+AN28/((1+'Green Square'!$C$72)^'Green Square'!AK$73)</f>
        <v>0</v>
      </c>
      <c r="AK34" s="65" t="n">
        <f aca="false">+AO28/((1+'Green Square'!$C$72)^'Green Square'!AL$73)</f>
        <v>0</v>
      </c>
      <c r="AL34" s="65" t="n">
        <f aca="false">+AP28/((1+'Green Square'!$C$72)^'Green Square'!AM$73)</f>
        <v>0</v>
      </c>
      <c r="AM34" s="65" t="n">
        <f aca="false">+AQ28/((1+'Green Square'!$C$72)^'Green Square'!AN$73)</f>
        <v>0</v>
      </c>
      <c r="AN34" s="65" t="n">
        <f aca="false">+AR28/((1+'Green Square'!$C$72)^'Green Square'!AO$73)</f>
        <v>0</v>
      </c>
      <c r="AO34" s="65" t="n">
        <f aca="false">+AS28/((1+'Green Square'!$C$72)^'Green Square'!AP$73)</f>
        <v>0</v>
      </c>
      <c r="AP34" s="65" t="n">
        <f aca="false">+AT28/((1+'Green Square'!$C$72)^'Green Square'!AQ$73)</f>
        <v>0</v>
      </c>
      <c r="AQ34" s="65" t="n">
        <f aca="false">+AU28/((1+'Green Square'!$C$72)^'Green Square'!AR$73)</f>
        <v>0</v>
      </c>
      <c r="AR34" s="65" t="n">
        <f aca="false">+AV28/((1+'Green Square'!$C$72)^'Green Square'!AS$73)</f>
        <v>0</v>
      </c>
      <c r="AS34" s="65" t="n">
        <f aca="false">+AW28/((1+'Green Square'!$C$72)^'Green Square'!AT$73)</f>
        <v>0</v>
      </c>
      <c r="AT34" s="81" t="n">
        <f aca="false">+AX28/((1+'Green Square'!$C$72)^'Green Square'!AU$73)</f>
        <v>0</v>
      </c>
    </row>
    <row r="35" s="63" customFormat="true" ht="12.75" hidden="false" customHeight="false" outlineLevel="0" collapsed="false">
      <c r="A35" s="90"/>
      <c r="B35" s="7" t="s">
        <v>8</v>
      </c>
      <c r="C35" s="8" t="n">
        <f aca="false">SUM(D35:ZZ35)</f>
        <v>565.104737698299</v>
      </c>
      <c r="D35" s="65" t="n">
        <f aca="false">+D29/((1+'Green Square'!$C$72)^'Green Square'!E$73)</f>
        <v>0</v>
      </c>
      <c r="E35" s="65" t="n">
        <f aca="false">+E29/((1+'Green Square'!$C$72)^'Green Square'!F$73)</f>
        <v>0</v>
      </c>
      <c r="F35" s="65" t="n">
        <f aca="false">+F29/((1+'Green Square'!$C$72)^'Green Square'!G$73)</f>
        <v>0</v>
      </c>
      <c r="G35" s="65" t="n">
        <f aca="false">+G29/((1+'Green Square'!$C$72)^'Green Square'!H$73)</f>
        <v>0</v>
      </c>
      <c r="H35" s="65" t="n">
        <f aca="false">+H29/((1+'Green Square'!$C$72)^'Green Square'!I$73)</f>
        <v>0</v>
      </c>
      <c r="I35" s="65" t="n">
        <f aca="false">+I29/((1+'Green Square'!$C$72)^'Green Square'!J$73)</f>
        <v>0</v>
      </c>
      <c r="J35" s="65" t="n">
        <f aca="false">+J29/((1+'Green Square'!$C$72)^'Green Square'!K$73)</f>
        <v>18.2870792162635</v>
      </c>
      <c r="K35" s="65" t="n">
        <f aca="false">+K29/((1+'Green Square'!$C$72)^'Green Square'!L$73)</f>
        <v>23.3610341643583</v>
      </c>
      <c r="L35" s="65" t="n">
        <f aca="false">+L29/((1+'Green Square'!$C$72)^'Green Square'!M$73)</f>
        <v>45.0469883532345</v>
      </c>
      <c r="M35" s="65" t="n">
        <f aca="false">+M29/((1+'Green Square'!$C$72)^'Green Square'!N$73)</f>
        <v>32.3239718726409</v>
      </c>
      <c r="N35" s="65" t="n">
        <f aca="false">+N29/((1+'Green Square'!$C$72)^'Green Square'!O$73)</f>
        <v>29.8472333270497</v>
      </c>
      <c r="O35" s="65" t="n">
        <f aca="false">+O29/((1+'Green Square'!$C$72)^'Green Square'!P$73)</f>
        <v>25.3529628549675</v>
      </c>
      <c r="P35" s="65" t="n">
        <f aca="false">+P29/((1+'Green Square'!$C$72)^'Green Square'!Q$73)</f>
        <v>9.14776620805144</v>
      </c>
      <c r="Q35" s="65" t="n">
        <f aca="false">+Q29/((1+'Green Square'!$C$72)^'Green Square'!R$73)</f>
        <v>8.51364407365751</v>
      </c>
      <c r="R35" s="65" t="n">
        <f aca="false">+R29/((1+'Green Square'!$C$72)^'Green Square'!S$73)</f>
        <v>89.0435541875191</v>
      </c>
      <c r="S35" s="65" t="n">
        <f aca="false">+S29/((1+'Green Square'!$C$72)^'Green Square'!T$73)</f>
        <v>86.1740042464944</v>
      </c>
      <c r="T35" s="65" t="n">
        <f aca="false">+T29/((1+'Green Square'!$C$72)^'Green Square'!U$73)</f>
        <v>112.783710995122</v>
      </c>
      <c r="U35" s="65" t="n">
        <f aca="false">+U29/((1+'Green Square'!$C$72)^'Green Square'!V$73)</f>
        <v>79.1765401293385</v>
      </c>
      <c r="V35" s="65" t="n">
        <f aca="false">+V29/((1+'Green Square'!$C$72)^'Green Square'!W$73)</f>
        <v>3.07263394392911</v>
      </c>
      <c r="W35" s="65" t="n">
        <f aca="false">+W29/((1+'Green Square'!$C$72)^'Green Square'!X$73)</f>
        <v>2.97361412567226</v>
      </c>
      <c r="X35" s="65" t="n">
        <f aca="false">+X29/((1+'Green Square'!$C$72)^'Green Square'!Y$73)</f>
        <v>0</v>
      </c>
      <c r="Y35" s="65" t="n">
        <f aca="false">+Y29/((1+'Green Square'!$C$72)^'Green Square'!Z$73)</f>
        <v>0</v>
      </c>
      <c r="Z35" s="65" t="n">
        <f aca="false">+Z29/((1+'Green Square'!$C$72)^'Green Square'!AA$73)</f>
        <v>0</v>
      </c>
      <c r="AA35" s="65" t="n">
        <f aca="false">+AA29/((1+'Green Square'!$C$72)^'Green Square'!AB$73)</f>
        <v>0</v>
      </c>
      <c r="AB35" s="65" t="n">
        <f aca="false">+AF29/((1+'Green Square'!$C$72)^'Green Square'!AC$73)</f>
        <v>0</v>
      </c>
      <c r="AC35" s="65" t="n">
        <f aca="false">+AG29/((1+'Green Square'!$C$72)^'Green Square'!AD$73)</f>
        <v>0</v>
      </c>
      <c r="AD35" s="65" t="n">
        <f aca="false">+AH29/((1+'Green Square'!$C$72)^'Green Square'!AE$73)</f>
        <v>0</v>
      </c>
      <c r="AE35" s="65" t="n">
        <f aca="false">+AI29/((1+'Green Square'!$C$72)^'Green Square'!AF$73)</f>
        <v>0</v>
      </c>
      <c r="AF35" s="65" t="n">
        <f aca="false">+AJ29/((1+'Green Square'!$C$72)^'Green Square'!AG$73)</f>
        <v>0</v>
      </c>
      <c r="AG35" s="65" t="n">
        <f aca="false">+AK29/((1+'Green Square'!$C$72)^'Green Square'!AH$73)</f>
        <v>0</v>
      </c>
      <c r="AH35" s="65" t="n">
        <f aca="false">+AL29/((1+'Green Square'!$C$72)^'Green Square'!AI$73)</f>
        <v>0</v>
      </c>
      <c r="AI35" s="65" t="n">
        <f aca="false">+AM29/((1+'Green Square'!$C$72)^'Green Square'!AJ$73)</f>
        <v>0</v>
      </c>
      <c r="AJ35" s="65" t="n">
        <f aca="false">+AN29/((1+'Green Square'!$C$72)^'Green Square'!AK$73)</f>
        <v>0</v>
      </c>
      <c r="AK35" s="65" t="n">
        <f aca="false">+AO29/((1+'Green Square'!$C$72)^'Green Square'!AL$73)</f>
        <v>0</v>
      </c>
      <c r="AL35" s="65" t="n">
        <f aca="false">+AP29/((1+'Green Square'!$C$72)^'Green Square'!AM$73)</f>
        <v>0</v>
      </c>
      <c r="AM35" s="65" t="n">
        <f aca="false">+AQ29/((1+'Green Square'!$C$72)^'Green Square'!AN$73)</f>
        <v>0</v>
      </c>
      <c r="AN35" s="65" t="n">
        <f aca="false">+AR29/((1+'Green Square'!$C$72)^'Green Square'!AO$73)</f>
        <v>0</v>
      </c>
      <c r="AO35" s="65" t="n">
        <f aca="false">+AS29/((1+'Green Square'!$C$72)^'Green Square'!AP$73)</f>
        <v>0</v>
      </c>
      <c r="AP35" s="65" t="n">
        <f aca="false">+AT29/((1+'Green Square'!$C$72)^'Green Square'!AQ$73)</f>
        <v>0</v>
      </c>
      <c r="AQ35" s="65" t="n">
        <f aca="false">+AU29/((1+'Green Square'!$C$72)^'Green Square'!AR$73)</f>
        <v>0</v>
      </c>
      <c r="AR35" s="65" t="n">
        <f aca="false">+AV29/((1+'Green Square'!$C$72)^'Green Square'!AS$73)</f>
        <v>0</v>
      </c>
      <c r="AS35" s="65" t="n">
        <f aca="false">+AW29/((1+'Green Square'!$C$72)^'Green Square'!AT$73)</f>
        <v>0</v>
      </c>
      <c r="AT35" s="81" t="n">
        <f aca="false">+AX29/((1+'Green Square'!$C$72)^'Green Square'!AU$73)</f>
        <v>0</v>
      </c>
      <c r="AU35" s="62"/>
      <c r="AV35" s="62"/>
      <c r="AW35" s="62"/>
      <c r="AX35" s="62"/>
    </row>
    <row r="36" customFormat="false" ht="12.75" hidden="false" customHeight="false" outlineLevel="0" collapsed="false">
      <c r="A36" s="90"/>
      <c r="B36" s="13" t="s">
        <v>155</v>
      </c>
      <c r="C36" s="15" t="n">
        <f aca="false">SUM(C34:C35)</f>
        <v>1157.74421186903</v>
      </c>
      <c r="D36" s="15" t="n">
        <f aca="false">SUM(D34:D35)</f>
        <v>0</v>
      </c>
      <c r="E36" s="15" t="n">
        <f aca="false">SUM(E34:E35)</f>
        <v>0</v>
      </c>
      <c r="F36" s="15" t="n">
        <f aca="false">SUM(F34:F35)</f>
        <v>0</v>
      </c>
      <c r="G36" s="15" t="n">
        <f aca="false">SUM(G34:G35)</f>
        <v>0</v>
      </c>
      <c r="H36" s="15" t="n">
        <f aca="false">SUM(H34:H35)</f>
        <v>19.5252575793141</v>
      </c>
      <c r="I36" s="15" t="n">
        <f aca="false">SUM(I34:I35)</f>
        <v>24.942758982123</v>
      </c>
      <c r="J36" s="15" t="n">
        <f aca="false">SUM(J34:J35)</f>
        <v>64.4908875770106</v>
      </c>
      <c r="K36" s="15" t="n">
        <f aca="false">SUM(K34:K35)</f>
        <v>56.0413896583564</v>
      </c>
      <c r="L36" s="15" t="n">
        <f aca="false">SUM(L34:L35)</f>
        <v>74.7453817204197</v>
      </c>
      <c r="M36" s="15" t="n">
        <f aca="false">SUM(M34:M35)</f>
        <v>61.0652940209947</v>
      </c>
      <c r="N36" s="15" t="n">
        <f aca="false">SUM(N34:N35)</f>
        <v>38.9566049713827</v>
      </c>
      <c r="O36" s="15" t="n">
        <f aca="false">SUM(O34:O35)</f>
        <v>34.1687725777972</v>
      </c>
      <c r="P36" s="15" t="n">
        <f aca="false">SUM(P34:P35)</f>
        <v>104.320587270091</v>
      </c>
      <c r="Q36" s="15" t="n">
        <f aca="false">SUM(Q34:Q35)</f>
        <v>101.60731924103</v>
      </c>
      <c r="R36" s="15" t="n">
        <f aca="false">SUM(R34:R35)</f>
        <v>210.094048767566</v>
      </c>
      <c r="S36" s="15" t="n">
        <f aca="false">SUM(S34:S35)</f>
        <v>169.779410308885</v>
      </c>
      <c r="T36" s="15" t="n">
        <f aca="false">SUM(T34:T35)</f>
        <v>112.783710995122</v>
      </c>
      <c r="U36" s="15" t="n">
        <f aca="false">SUM(U34:U35)</f>
        <v>79.1765401293385</v>
      </c>
      <c r="V36" s="15" t="n">
        <f aca="false">SUM(V34:V35)</f>
        <v>3.07263394392911</v>
      </c>
      <c r="W36" s="15" t="n">
        <f aca="false">SUM(W34:W35)</f>
        <v>2.97361412567226</v>
      </c>
      <c r="X36" s="15" t="n">
        <f aca="false">SUM(X34:X35)</f>
        <v>0</v>
      </c>
      <c r="Y36" s="15" t="n">
        <f aca="false">SUM(Y34:Y35)</f>
        <v>0</v>
      </c>
      <c r="Z36" s="15" t="n">
        <f aca="false">SUM(Z34:Z35)</f>
        <v>0</v>
      </c>
      <c r="AA36" s="15" t="n">
        <f aca="false">SUM(AA34:AA35)</f>
        <v>0</v>
      </c>
      <c r="AB36" s="15" t="n">
        <f aca="false">SUM(AB34:AB35)</f>
        <v>0</v>
      </c>
      <c r="AC36" s="15" t="n">
        <f aca="false">SUM(AC34:AC35)</f>
        <v>0</v>
      </c>
      <c r="AD36" s="15" t="n">
        <f aca="false">SUM(AD34:AD35)</f>
        <v>0</v>
      </c>
      <c r="AE36" s="15" t="n">
        <f aca="false">SUM(AE34:AE35)</f>
        <v>0</v>
      </c>
      <c r="AF36" s="15" t="n">
        <f aca="false">SUM(AF34:AF35)</f>
        <v>0</v>
      </c>
      <c r="AG36" s="15" t="n">
        <f aca="false">SUM(AG34:AG35)</f>
        <v>0</v>
      </c>
      <c r="AH36" s="15" t="n">
        <f aca="false">SUM(AH34:AH35)</f>
        <v>0</v>
      </c>
      <c r="AI36" s="15" t="n">
        <f aca="false">SUM(AI34:AI35)</f>
        <v>0</v>
      </c>
      <c r="AJ36" s="15" t="n">
        <f aca="false">SUM(AJ34:AJ35)</f>
        <v>0</v>
      </c>
      <c r="AK36" s="15" t="n">
        <f aca="false">SUM(AK34:AK35)</f>
        <v>0</v>
      </c>
      <c r="AL36" s="15" t="n">
        <f aca="false">SUM(AL34:AL35)</f>
        <v>0</v>
      </c>
      <c r="AM36" s="15" t="n">
        <f aca="false">SUM(AM34:AM35)</f>
        <v>0</v>
      </c>
      <c r="AN36" s="15" t="n">
        <f aca="false">SUM(AN34:AN35)</f>
        <v>0</v>
      </c>
      <c r="AO36" s="15" t="n">
        <f aca="false">SUM(AO34:AO35)</f>
        <v>0</v>
      </c>
      <c r="AP36" s="15" t="n">
        <f aca="false">SUM(AP34:AP35)</f>
        <v>0</v>
      </c>
      <c r="AQ36" s="15" t="n">
        <f aca="false">SUM(AQ34:AQ35)</f>
        <v>0</v>
      </c>
      <c r="AR36" s="15" t="n">
        <f aca="false">SUM(AR34:AR35)</f>
        <v>0</v>
      </c>
      <c r="AS36" s="15" t="n">
        <f aca="false">SUM(AS34:AS35)</f>
        <v>0</v>
      </c>
      <c r="AT36" s="89" t="n">
        <f aca="false">SUM(AT34:AT35)</f>
        <v>0</v>
      </c>
    </row>
    <row r="38" customFormat="false" ht="12.75" hidden="false" customHeight="false" outlineLevel="0" collapsed="false">
      <c r="A38" s="94"/>
      <c r="B38" s="73" t="s">
        <v>158</v>
      </c>
      <c r="C38" s="74"/>
      <c r="D38" s="75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7"/>
    </row>
    <row r="39" customFormat="false" ht="12.75" hidden="false" customHeight="false" outlineLevel="0" collapsed="false">
      <c r="A39" s="95"/>
      <c r="B39" s="79" t="s">
        <v>1</v>
      </c>
      <c r="C39" s="64" t="s">
        <v>110</v>
      </c>
      <c r="D39" s="64" t="s">
        <v>111</v>
      </c>
      <c r="E39" s="64" t="s">
        <v>112</v>
      </c>
      <c r="F39" s="64" t="s">
        <v>113</v>
      </c>
      <c r="G39" s="64" t="s">
        <v>114</v>
      </c>
      <c r="H39" s="64" t="s">
        <v>115</v>
      </c>
      <c r="I39" s="64" t="s">
        <v>116</v>
      </c>
      <c r="J39" s="64" t="s">
        <v>117</v>
      </c>
      <c r="K39" s="64" t="s">
        <v>118</v>
      </c>
      <c r="L39" s="64" t="s">
        <v>119</v>
      </c>
      <c r="M39" s="64" t="s">
        <v>120</v>
      </c>
      <c r="N39" s="64" t="s">
        <v>121</v>
      </c>
      <c r="O39" s="64" t="s">
        <v>122</v>
      </c>
      <c r="P39" s="64" t="s">
        <v>123</v>
      </c>
      <c r="Q39" s="64" t="s">
        <v>124</v>
      </c>
      <c r="R39" s="64" t="s">
        <v>125</v>
      </c>
      <c r="S39" s="64" t="s">
        <v>126</v>
      </c>
      <c r="T39" s="64" t="s">
        <v>127</v>
      </c>
      <c r="U39" s="64" t="s">
        <v>128</v>
      </c>
      <c r="V39" s="64" t="s">
        <v>129</v>
      </c>
      <c r="W39" s="64" t="s">
        <v>130</v>
      </c>
      <c r="X39" s="64" t="s">
        <v>131</v>
      </c>
      <c r="Y39" s="64" t="s">
        <v>132</v>
      </c>
      <c r="Z39" s="64" t="s">
        <v>133</v>
      </c>
      <c r="AA39" s="64" t="s">
        <v>134</v>
      </c>
      <c r="AB39" s="64" t="s">
        <v>135</v>
      </c>
      <c r="AC39" s="64" t="s">
        <v>136</v>
      </c>
      <c r="AD39" s="64" t="s">
        <v>137</v>
      </c>
      <c r="AE39" s="64" t="s">
        <v>138</v>
      </c>
      <c r="AF39" s="64" t="s">
        <v>139</v>
      </c>
      <c r="AG39" s="64" t="s">
        <v>140</v>
      </c>
      <c r="AH39" s="64" t="s">
        <v>141</v>
      </c>
      <c r="AI39" s="64" t="s">
        <v>142</v>
      </c>
      <c r="AJ39" s="64" t="s">
        <v>143</v>
      </c>
      <c r="AK39" s="64" t="s">
        <v>144</v>
      </c>
      <c r="AL39" s="64" t="s">
        <v>145</v>
      </c>
      <c r="AM39" s="64" t="s">
        <v>146</v>
      </c>
      <c r="AN39" s="64" t="s">
        <v>147</v>
      </c>
      <c r="AO39" s="64" t="s">
        <v>148</v>
      </c>
      <c r="AP39" s="64" t="s">
        <v>149</v>
      </c>
      <c r="AQ39" s="64" t="s">
        <v>150</v>
      </c>
      <c r="AR39" s="64" t="s">
        <v>151</v>
      </c>
      <c r="AS39" s="64" t="s">
        <v>152</v>
      </c>
      <c r="AT39" s="80" t="s">
        <v>153</v>
      </c>
      <c r="AU39" s="63"/>
      <c r="AV39" s="63"/>
      <c r="AW39" s="63"/>
      <c r="AX39" s="63"/>
    </row>
    <row r="40" customFormat="false" ht="12.75" hidden="false" customHeight="false" outlineLevel="0" collapsed="false">
      <c r="A40" s="94"/>
      <c r="B40" s="7" t="s">
        <v>7</v>
      </c>
      <c r="C40" s="8" t="n">
        <f aca="false">SUM(D40:ZZ40)</f>
        <v>375.4475275</v>
      </c>
      <c r="D40" s="65" t="n">
        <f aca="false">D16-D28</f>
        <v>-91.25</v>
      </c>
      <c r="E40" s="65" t="n">
        <f aca="false">E16-E28</f>
        <v>-11.25</v>
      </c>
      <c r="F40" s="65" t="n">
        <f aca="false">F16-F28</f>
        <v>3.8892375</v>
      </c>
      <c r="G40" s="65" t="n">
        <f aca="false">G16-G28</f>
        <v>19.028475</v>
      </c>
      <c r="H40" s="65" t="n">
        <f aca="false">H16-H28</f>
        <v>1.01200625</v>
      </c>
      <c r="I40" s="65" t="n">
        <f aca="false">I16-I28</f>
        <v>9.8855375</v>
      </c>
      <c r="J40" s="65" t="n">
        <f aca="false">J16-J28</f>
        <v>-18.24569</v>
      </c>
      <c r="K40" s="65" t="n">
        <f aca="false">K16-K28</f>
        <v>-1.49783062499999</v>
      </c>
      <c r="L40" s="65" t="n">
        <f aca="false">L16-L28</f>
        <v>6.6975884375</v>
      </c>
      <c r="M40" s="65" t="n">
        <f aca="false">M16-M28</f>
        <v>421.6225775</v>
      </c>
      <c r="N40" s="65" t="n">
        <f aca="false">N16-N28</f>
        <v>138.76674</v>
      </c>
      <c r="O40" s="65" t="n">
        <f aca="false">O16-O28</f>
        <v>129.72299</v>
      </c>
      <c r="P40" s="65" t="n">
        <f aca="false">P16-P28</f>
        <v>-93.38729</v>
      </c>
      <c r="Q40" s="65" t="n">
        <f aca="false">Q16-Q28</f>
        <v>-120.95083125</v>
      </c>
      <c r="R40" s="65" t="n">
        <f aca="false">R16-R28</f>
        <v>-171.55083125</v>
      </c>
      <c r="S40" s="65" t="n">
        <f aca="false">S16-S28</f>
        <v>-118.169164375</v>
      </c>
      <c r="T40" s="65" t="n">
        <f aca="false">T16-T28</f>
        <v>16.2266396875</v>
      </c>
      <c r="U40" s="65" t="n">
        <f aca="false">U16-U28</f>
        <v>14.7127159375</v>
      </c>
      <c r="V40" s="65" t="n">
        <f aca="false">V16-V28</f>
        <v>8.7239446875</v>
      </c>
      <c r="W40" s="65" t="n">
        <f aca="false">W16-W28</f>
        <v>4.3829446875</v>
      </c>
      <c r="X40" s="65" t="n">
        <f aca="false">X16-X28</f>
        <v>26.8829446875</v>
      </c>
      <c r="Y40" s="65" t="n">
        <f aca="false">Y16-Y28</f>
        <v>19.6027259375</v>
      </c>
      <c r="Z40" s="65" t="n">
        <f aca="false">Z16-Z28</f>
        <v>19.6027259375</v>
      </c>
      <c r="AA40" s="65" t="n">
        <f aca="false">AA16-AA28</f>
        <v>19.6027259375</v>
      </c>
      <c r="AB40" s="65" t="n">
        <f aca="false">AB16-AB28</f>
        <v>36.3147259375</v>
      </c>
      <c r="AC40" s="65" t="n">
        <f aca="false">AC16-AC28</f>
        <v>33.0386275</v>
      </c>
      <c r="AD40" s="65" t="n">
        <f aca="false">AD16-AD28</f>
        <v>29.43017125</v>
      </c>
      <c r="AE40" s="65" t="n">
        <f aca="false">AE16-AE28</f>
        <v>25.08917125</v>
      </c>
      <c r="AF40" s="65" t="n">
        <f aca="false">AF16-AF28</f>
        <v>-82.6690391015624</v>
      </c>
      <c r="AG40" s="65" t="n">
        <f aca="false">AG16-AG28</f>
        <v>14.112658828125</v>
      </c>
      <c r="AH40" s="65" t="n">
        <f aca="false">AH16-AH28</f>
        <v>14.112658828125</v>
      </c>
      <c r="AI40" s="65" t="n">
        <f aca="false">AI16-AI28</f>
        <v>14.112658828125</v>
      </c>
      <c r="AJ40" s="65" t="n">
        <f aca="false">AJ16-AJ28</f>
        <v>14.112658828125</v>
      </c>
      <c r="AK40" s="65" t="n">
        <f aca="false">AK16-AK28</f>
        <v>12.8841219140625</v>
      </c>
      <c r="AL40" s="65" t="n">
        <f aca="false">AL16-AL28</f>
        <v>12.8841219140625</v>
      </c>
      <c r="AM40" s="65" t="n">
        <f aca="false">AM16-AM28</f>
        <v>10.5409993359375</v>
      </c>
      <c r="AN40" s="65" t="n">
        <f aca="false">AN16-AN28</f>
        <v>5.41471921875</v>
      </c>
      <c r="AO40" s="65" t="n">
        <f aca="false">AO16-AO28</f>
        <v>2.00839078125</v>
      </c>
      <c r="AP40" s="65" t="n">
        <f aca="false">AP16-AP28</f>
        <v>0</v>
      </c>
      <c r="AQ40" s="65" t="n">
        <f aca="false">AQ16-AQ28</f>
        <v>0</v>
      </c>
      <c r="AR40" s="65" t="n">
        <f aca="false">AR16-AR28</f>
        <v>0</v>
      </c>
      <c r="AS40" s="65" t="n">
        <f aca="false">AS16-AS28</f>
        <v>0</v>
      </c>
      <c r="AT40" s="65" t="n">
        <f aca="false">AT16-AT28</f>
        <v>0</v>
      </c>
    </row>
    <row r="41" customFormat="false" ht="12.75" hidden="false" customHeight="false" outlineLevel="0" collapsed="false">
      <c r="A41" s="94"/>
      <c r="B41" s="7" t="s">
        <v>8</v>
      </c>
      <c r="C41" s="8" t="n">
        <f aca="false">SUM(D41:ZZ41)</f>
        <v>595.292929375</v>
      </c>
      <c r="D41" s="65" t="n">
        <f aca="false">D17-D29</f>
        <v>0</v>
      </c>
      <c r="E41" s="65" t="n">
        <f aca="false">E17-E29</f>
        <v>0</v>
      </c>
      <c r="F41" s="65" t="n">
        <f aca="false">F17-F29</f>
        <v>0</v>
      </c>
      <c r="G41" s="65" t="n">
        <f aca="false">G17-G29</f>
        <v>-85</v>
      </c>
      <c r="H41" s="65" t="n">
        <f aca="false">H17-H29</f>
        <v>-4.38435</v>
      </c>
      <c r="I41" s="65" t="n">
        <f aca="false">I17-I29</f>
        <v>13.7313</v>
      </c>
      <c r="J41" s="65" t="n">
        <f aca="false">J17-J29</f>
        <v>12.760825</v>
      </c>
      <c r="K41" s="65" t="n">
        <f aca="false">K17-K29</f>
        <v>16.15839</v>
      </c>
      <c r="L41" s="65" t="n">
        <f aca="false">L17-L29</f>
        <v>-38.404975</v>
      </c>
      <c r="M41" s="65" t="n">
        <f aca="false">M17-M29</f>
        <v>-16.8792525</v>
      </c>
      <c r="N41" s="65" t="n">
        <f aca="false">N17-N29</f>
        <v>1.076115</v>
      </c>
      <c r="O41" s="65" t="n">
        <f aca="false">O17-O29</f>
        <v>23.046</v>
      </c>
      <c r="P41" s="65" t="n">
        <f aca="false">P17-P29</f>
        <v>44.99831625</v>
      </c>
      <c r="Q41" s="65" t="n">
        <f aca="false">Q17-Q29</f>
        <v>55.1799825</v>
      </c>
      <c r="R41" s="65" t="n">
        <f aca="false">R17-R29</f>
        <v>481.2960075</v>
      </c>
      <c r="S41" s="65" t="n">
        <f aca="false">S17-S29</f>
        <v>-30.1542675</v>
      </c>
      <c r="T41" s="65" t="n">
        <f aca="false">T17-T29</f>
        <v>-129.2337275</v>
      </c>
      <c r="U41" s="65" t="n">
        <f aca="false">U17-U29</f>
        <v>-98.4433275</v>
      </c>
      <c r="V41" s="65" t="n">
        <f aca="false">V17-V29</f>
        <v>36.7999875</v>
      </c>
      <c r="W41" s="65" t="n">
        <f aca="false">W17-W29</f>
        <v>34.9884225</v>
      </c>
      <c r="X41" s="65" t="n">
        <f aca="false">X17-X29</f>
        <v>54.779461875</v>
      </c>
      <c r="Y41" s="65" t="n">
        <f aca="false">Y17-Y29</f>
        <v>47.65341375</v>
      </c>
      <c r="Z41" s="65" t="n">
        <f aca="false">Z17-Z29</f>
        <v>38.83787625</v>
      </c>
      <c r="AA41" s="65" t="n">
        <f aca="false">AA17-AA29</f>
        <v>28.54624875</v>
      </c>
      <c r="AB41" s="65" t="n">
        <f aca="false">AB17-AB29</f>
        <v>51.04624875</v>
      </c>
      <c r="AC41" s="65" t="n">
        <f aca="false">AC17-AC29</f>
        <v>51.04624875</v>
      </c>
      <c r="AD41" s="65" t="n">
        <f aca="false">AD17-AD29</f>
        <v>51.04624875</v>
      </c>
      <c r="AE41" s="65" t="n">
        <f aca="false">AE17-AE29</f>
        <v>51.04624875</v>
      </c>
      <c r="AF41" s="65" t="n">
        <f aca="false">AF17-AF29</f>
        <v>-197.2602284375</v>
      </c>
      <c r="AG41" s="65" t="n">
        <f aca="false">AG17-AG29</f>
        <v>20.70929109375</v>
      </c>
      <c r="AH41" s="65" t="n">
        <f aca="false">AH17-AH29</f>
        <v>18.5391871875</v>
      </c>
      <c r="AI41" s="65" t="n">
        <f aca="false">AI17-AI29</f>
        <v>16.36908328125</v>
      </c>
      <c r="AJ41" s="65" t="n">
        <f aca="false">AJ17-AJ29</f>
        <v>12.87175640625</v>
      </c>
      <c r="AK41" s="65" t="n">
        <f aca="false">AK17-AK29</f>
        <v>10.84632609375</v>
      </c>
      <c r="AL41" s="65" t="n">
        <f aca="false">AL17-AL29</f>
        <v>9.452008125</v>
      </c>
      <c r="AM41" s="65" t="n">
        <f aca="false">AM17-AM29</f>
        <v>4.07602125</v>
      </c>
      <c r="AN41" s="65" t="n">
        <f aca="false">AN17-AN29</f>
        <v>4.07602125</v>
      </c>
      <c r="AO41" s="65" t="n">
        <f aca="false">AO17-AO29</f>
        <v>4.07602125</v>
      </c>
      <c r="AP41" s="65" t="n">
        <f aca="false">AP17-AP29</f>
        <v>0</v>
      </c>
      <c r="AQ41" s="65" t="n">
        <f aca="false">AQ17-AQ29</f>
        <v>0</v>
      </c>
      <c r="AR41" s="65" t="n">
        <f aca="false">AR17-AR29</f>
        <v>0</v>
      </c>
      <c r="AS41" s="65" t="n">
        <f aca="false">AS17-AS29</f>
        <v>0</v>
      </c>
      <c r="AT41" s="65" t="n">
        <f aca="false">AT17-AT29</f>
        <v>0</v>
      </c>
    </row>
    <row r="42" customFormat="false" ht="12.75" hidden="false" customHeight="false" outlineLevel="0" collapsed="false">
      <c r="A42" s="94"/>
      <c r="B42" s="82" t="s">
        <v>155</v>
      </c>
      <c r="C42" s="67" t="n">
        <f aca="false">SUM(C40:C41)</f>
        <v>970.740456875</v>
      </c>
      <c r="D42" s="67" t="n">
        <f aca="false">SUM(D40:D41)</f>
        <v>-91.25</v>
      </c>
      <c r="E42" s="67" t="n">
        <f aca="false">SUM(E40:E41)</f>
        <v>-11.25</v>
      </c>
      <c r="F42" s="67" t="n">
        <f aca="false">SUM(F40:F41)</f>
        <v>3.8892375</v>
      </c>
      <c r="G42" s="67" t="n">
        <f aca="false">SUM(G40:G41)</f>
        <v>-65.971525</v>
      </c>
      <c r="H42" s="67" t="n">
        <f aca="false">SUM(H40:H41)</f>
        <v>-3.37234375</v>
      </c>
      <c r="I42" s="67" t="n">
        <f aca="false">SUM(I40:I41)</f>
        <v>23.6168375</v>
      </c>
      <c r="J42" s="67" t="n">
        <f aca="false">SUM(J40:J41)</f>
        <v>-5.48486500000001</v>
      </c>
      <c r="K42" s="67" t="n">
        <f aca="false">SUM(K40:K41)</f>
        <v>14.660559375</v>
      </c>
      <c r="L42" s="67" t="n">
        <f aca="false">SUM(L40:L41)</f>
        <v>-31.7073865625</v>
      </c>
      <c r="M42" s="67" t="n">
        <f aca="false">SUM(M40:M41)</f>
        <v>404.743325</v>
      </c>
      <c r="N42" s="67" t="n">
        <f aca="false">SUM(N40:N41)</f>
        <v>139.842855</v>
      </c>
      <c r="O42" s="67" t="n">
        <f aca="false">SUM(O40:O41)</f>
        <v>152.76899</v>
      </c>
      <c r="P42" s="67" t="n">
        <f aca="false">SUM(P40:P41)</f>
        <v>-48.38897375</v>
      </c>
      <c r="Q42" s="67" t="n">
        <f aca="false">SUM(Q40:Q41)</f>
        <v>-65.77084875</v>
      </c>
      <c r="R42" s="67" t="n">
        <f aca="false">SUM(R40:R41)</f>
        <v>309.74517625</v>
      </c>
      <c r="S42" s="67" t="n">
        <f aca="false">SUM(S40:S41)</f>
        <v>-148.323431875</v>
      </c>
      <c r="T42" s="67" t="n">
        <f aca="false">SUM(T40:T41)</f>
        <v>-113.0070878125</v>
      </c>
      <c r="U42" s="67" t="n">
        <f aca="false">SUM(U40:U41)</f>
        <v>-83.7306115625</v>
      </c>
      <c r="V42" s="67" t="n">
        <f aca="false">SUM(V40:V41)</f>
        <v>45.5239321875</v>
      </c>
      <c r="W42" s="67" t="n">
        <f aca="false">SUM(W40:W41)</f>
        <v>39.3713671875</v>
      </c>
      <c r="X42" s="67" t="n">
        <f aca="false">SUM(X40:X41)</f>
        <v>81.6624065625</v>
      </c>
      <c r="Y42" s="67" t="n">
        <f aca="false">SUM(Y40:Y41)</f>
        <v>67.2561396875</v>
      </c>
      <c r="Z42" s="67" t="n">
        <f aca="false">SUM(Z40:Z41)</f>
        <v>58.4406021875</v>
      </c>
      <c r="AA42" s="67" t="n">
        <f aca="false">SUM(AA40:AA41)</f>
        <v>48.1489746875</v>
      </c>
      <c r="AB42" s="67" t="n">
        <f aca="false">SUM(AB40:AB41)</f>
        <v>87.3609746875</v>
      </c>
      <c r="AC42" s="67" t="n">
        <f aca="false">SUM(AC40:AC41)</f>
        <v>84.08487625</v>
      </c>
      <c r="AD42" s="67" t="n">
        <f aca="false">SUM(AD40:AD41)</f>
        <v>80.47642</v>
      </c>
      <c r="AE42" s="67" t="n">
        <f aca="false">SUM(AE40:AE41)</f>
        <v>76.13542</v>
      </c>
      <c r="AF42" s="67" t="n">
        <f aca="false">SUM(AF40:AF41)</f>
        <v>-279.929267539062</v>
      </c>
      <c r="AG42" s="67" t="n">
        <f aca="false">SUM(AG40:AG41)</f>
        <v>34.821949921875</v>
      </c>
      <c r="AH42" s="67" t="n">
        <f aca="false">SUM(AH40:AH41)</f>
        <v>32.651846015625</v>
      </c>
      <c r="AI42" s="67" t="n">
        <f aca="false">SUM(AI40:AI41)</f>
        <v>30.481742109375</v>
      </c>
      <c r="AJ42" s="67" t="n">
        <f aca="false">SUM(AJ40:AJ41)</f>
        <v>26.984415234375</v>
      </c>
      <c r="AK42" s="67" t="n">
        <f aca="false">SUM(AK40:AK41)</f>
        <v>23.7304480078125</v>
      </c>
      <c r="AL42" s="67" t="n">
        <f aca="false">SUM(AL40:AL41)</f>
        <v>22.3361300390625</v>
      </c>
      <c r="AM42" s="67" t="n">
        <f aca="false">SUM(AM40:AM41)</f>
        <v>14.6170205859375</v>
      </c>
      <c r="AN42" s="67" t="n">
        <f aca="false">SUM(AN40:AN41)</f>
        <v>9.49074046875</v>
      </c>
      <c r="AO42" s="67" t="n">
        <f aca="false">SUM(AO40:AO41)</f>
        <v>6.08441203125</v>
      </c>
      <c r="AP42" s="67" t="n">
        <f aca="false">SUM(AP40:AP41)</f>
        <v>0</v>
      </c>
      <c r="AQ42" s="67" t="n">
        <f aca="false">SUM(AQ40:AQ41)</f>
        <v>0</v>
      </c>
      <c r="AR42" s="67" t="n">
        <f aca="false">SUM(AR40:AR41)</f>
        <v>0</v>
      </c>
      <c r="AS42" s="67" t="n">
        <f aca="false">SUM(AS40:AS41)</f>
        <v>0</v>
      </c>
      <c r="AT42" s="83" t="n">
        <f aca="false">SUM(AT40:AT41)</f>
        <v>0</v>
      </c>
    </row>
    <row r="43" customFormat="false" ht="12.75" hidden="false" customHeight="false" outlineLevel="0" collapsed="false">
      <c r="A43" s="94"/>
      <c r="B43" s="84"/>
      <c r="AT43" s="85"/>
    </row>
    <row r="44" customFormat="false" ht="12.75" hidden="false" customHeight="false" outlineLevel="0" collapsed="false">
      <c r="A44" s="94"/>
      <c r="B44" s="1" t="s">
        <v>159</v>
      </c>
      <c r="D44" s="70"/>
      <c r="AT44" s="85"/>
    </row>
    <row r="45" customFormat="false" ht="12.75" hidden="false" customHeight="false" outlineLevel="0" collapsed="false">
      <c r="A45" s="95"/>
      <c r="B45" s="86" t="s">
        <v>1</v>
      </c>
      <c r="C45" s="87" t="s">
        <v>110</v>
      </c>
      <c r="D45" s="87" t="s">
        <v>111</v>
      </c>
      <c r="E45" s="87" t="s">
        <v>112</v>
      </c>
      <c r="F45" s="87" t="s">
        <v>113</v>
      </c>
      <c r="G45" s="87" t="s">
        <v>114</v>
      </c>
      <c r="H45" s="87" t="s">
        <v>115</v>
      </c>
      <c r="I45" s="87" t="s">
        <v>116</v>
      </c>
      <c r="J45" s="87" t="s">
        <v>117</v>
      </c>
      <c r="K45" s="87" t="s">
        <v>118</v>
      </c>
      <c r="L45" s="87" t="s">
        <v>119</v>
      </c>
      <c r="M45" s="87" t="s">
        <v>120</v>
      </c>
      <c r="N45" s="87" t="s">
        <v>121</v>
      </c>
      <c r="O45" s="87" t="s">
        <v>122</v>
      </c>
      <c r="P45" s="87" t="s">
        <v>123</v>
      </c>
      <c r="Q45" s="87" t="s">
        <v>124</v>
      </c>
      <c r="R45" s="87" t="s">
        <v>125</v>
      </c>
      <c r="S45" s="87" t="s">
        <v>126</v>
      </c>
      <c r="T45" s="87" t="s">
        <v>127</v>
      </c>
      <c r="U45" s="87" t="s">
        <v>128</v>
      </c>
      <c r="V45" s="87" t="s">
        <v>129</v>
      </c>
      <c r="W45" s="87" t="s">
        <v>130</v>
      </c>
      <c r="X45" s="87" t="s">
        <v>131</v>
      </c>
      <c r="Y45" s="87" t="s">
        <v>132</v>
      </c>
      <c r="Z45" s="87" t="s">
        <v>133</v>
      </c>
      <c r="AA45" s="87" t="s">
        <v>134</v>
      </c>
      <c r="AB45" s="87" t="s">
        <v>135</v>
      </c>
      <c r="AC45" s="87" t="s">
        <v>136</v>
      </c>
      <c r="AD45" s="87" t="s">
        <v>137</v>
      </c>
      <c r="AE45" s="87" t="s">
        <v>138</v>
      </c>
      <c r="AF45" s="87" t="s">
        <v>139</v>
      </c>
      <c r="AG45" s="87" t="s">
        <v>140</v>
      </c>
      <c r="AH45" s="87" t="s">
        <v>141</v>
      </c>
      <c r="AI45" s="87" t="s">
        <v>142</v>
      </c>
      <c r="AJ45" s="87" t="s">
        <v>143</v>
      </c>
      <c r="AK45" s="87" t="s">
        <v>144</v>
      </c>
      <c r="AL45" s="87" t="s">
        <v>145</v>
      </c>
      <c r="AM45" s="87" t="s">
        <v>146</v>
      </c>
      <c r="AN45" s="87" t="s">
        <v>147</v>
      </c>
      <c r="AO45" s="87" t="s">
        <v>148</v>
      </c>
      <c r="AP45" s="87" t="s">
        <v>149</v>
      </c>
      <c r="AQ45" s="87" t="s">
        <v>150</v>
      </c>
      <c r="AR45" s="87" t="s">
        <v>151</v>
      </c>
      <c r="AS45" s="87" t="s">
        <v>152</v>
      </c>
      <c r="AT45" s="88" t="s">
        <v>153</v>
      </c>
      <c r="AU45" s="63"/>
      <c r="AV45" s="63"/>
      <c r="AW45" s="63"/>
      <c r="AX45" s="63"/>
    </row>
    <row r="46" customFormat="false" ht="12.75" hidden="false" customHeight="false" outlineLevel="0" collapsed="false">
      <c r="A46" s="94"/>
      <c r="B46" s="7" t="s">
        <v>7</v>
      </c>
      <c r="C46" s="8" t="n">
        <f aca="false">SUM(D46:ZZ46)</f>
        <v>215.311392548924</v>
      </c>
      <c r="D46" s="65" t="n">
        <f aca="false">+D40/((1+'Green Square'!$C$72)^'Green Square'!E$73)</f>
        <v>-88.3093443342674</v>
      </c>
      <c r="E46" s="65" t="n">
        <f aca="false">+E40/((1+'Green Square'!$C$72)^'Green Square'!F$73)</f>
        <v>-10.5365903802941</v>
      </c>
      <c r="F46" s="65" t="n">
        <f aca="false">+F40/((1+'Green Square'!$C$72)^'Green Square'!G$73)</f>
        <v>3.52521675864493</v>
      </c>
      <c r="G46" s="65" t="n">
        <f aca="false">+G40/((1+'Green Square'!$C$72)^'Green Square'!H$73)</f>
        <v>16.6916447368421</v>
      </c>
      <c r="H46" s="65" t="n">
        <f aca="false">+H40/((1+'Green Square'!$C$72)^'Green Square'!I$73)</f>
        <v>0.859116639266335</v>
      </c>
      <c r="I46" s="65" t="n">
        <f aca="false">+I40/((1+'Green Square'!$C$72)^'Green Square'!J$73)</f>
        <v>8.12162645820945</v>
      </c>
      <c r="J46" s="65" t="n">
        <f aca="false">+J40/((1+'Green Square'!$C$72)^'Green Square'!K$73)</f>
        <v>-14.5069729732777</v>
      </c>
      <c r="K46" s="65" t="n">
        <f aca="false">+K40/((1+'Green Square'!$C$72)^'Green Square'!L$73)</f>
        <v>-1.15253202908587</v>
      </c>
      <c r="L46" s="65" t="n">
        <f aca="false">+L40/((1+'Green Square'!$C$72)^'Green Square'!M$73)</f>
        <v>4.98749578193834</v>
      </c>
      <c r="M46" s="65" t="n">
        <f aca="false">+M40/((1+'Green Square'!$C$72)^'Green Square'!N$73)</f>
        <v>303.851742019855</v>
      </c>
      <c r="N46" s="65" t="n">
        <f aca="false">+N40/((1+'Green Square'!$C$72)^'Green Square'!O$73)</f>
        <v>96.7825464135257</v>
      </c>
      <c r="O46" s="65" t="n">
        <f aca="false">+O40/((1+'Green Square'!$C$72)^'Green Square'!P$73)</f>
        <v>87.559323246559</v>
      </c>
      <c r="P46" s="65" t="n">
        <f aca="false">+P40/((1+'Green Square'!$C$72)^'Green Square'!Q$73)</f>
        <v>-61.002411841908</v>
      </c>
      <c r="Q46" s="65" t="n">
        <f aca="false">+Q40/((1+'Green Square'!$C$72)^'Green Square'!R$73)</f>
        <v>-76.4613352338923</v>
      </c>
      <c r="R46" s="65" t="n">
        <f aca="false">+R40/((1+'Green Square'!$C$72)^'Green Square'!S$73)</f>
        <v>-104.954154478455</v>
      </c>
      <c r="S46" s="65" t="n">
        <f aca="false">+S40/((1+'Green Square'!$C$72)^'Green Square'!T$73)</f>
        <v>-69.9656316197535</v>
      </c>
      <c r="T46" s="65" t="n">
        <f aca="false">+T40/((1+'Green Square'!$C$72)^'Green Square'!U$73)</f>
        <v>9.29785939959341</v>
      </c>
      <c r="U46" s="65" t="n">
        <f aca="false">+U40/((1+'Green Square'!$C$72)^'Green Square'!V$73)</f>
        <v>8.15870102992504</v>
      </c>
      <c r="V46" s="65" t="n">
        <f aca="false">+V40/((1+'Green Square'!$C$72)^'Green Square'!W$73)</f>
        <v>4.68182158432759</v>
      </c>
      <c r="W46" s="65" t="n">
        <f aca="false">+W40/((1+'Green Square'!$C$72)^'Green Square'!X$73)</f>
        <v>2.27636412830982</v>
      </c>
      <c r="X46" s="65" t="n">
        <f aca="false">+X40/((1+'Green Square'!$C$72)^'Green Square'!Y$73)</f>
        <v>13.5122094633219</v>
      </c>
      <c r="Y46" s="65" t="n">
        <f aca="false">+Y40/((1+'Green Square'!$C$72)^'Green Square'!Z$73)</f>
        <v>9.53541909841669</v>
      </c>
      <c r="Z46" s="65" t="n">
        <f aca="false">+Z40/((1+'Green Square'!$C$72)^'Green Square'!AA$73)</f>
        <v>9.22812721680689</v>
      </c>
      <c r="AA46" s="65" t="n">
        <f aca="false">+AA40/((1+'Green Square'!$C$72)^'Green Square'!AB$73)</f>
        <v>8.93073823506218</v>
      </c>
      <c r="AB46" s="65" t="n">
        <f aca="false">+AB40/((1+'Green Square'!$C$72)^'Green Square'!AC$73)</f>
        <v>16.0113315297136</v>
      </c>
      <c r="AC46" s="65" t="n">
        <f aca="false">+AC40/((1+'Green Square'!$C$72)^'Green Square'!AD$73)</f>
        <v>14.0974467805185</v>
      </c>
      <c r="AD46" s="65" t="n">
        <f aca="false">+AD40/((1+'Green Square'!$C$72)^'Green Square'!AE$73)</f>
        <v>12.1530432281623</v>
      </c>
      <c r="AE46" s="65" t="n">
        <f aca="false">+AE40/((1+'Green Square'!$C$72)^'Green Square'!AF$73)</f>
        <v>10.0265692228433</v>
      </c>
      <c r="AF46" s="65" t="n">
        <f aca="false">+AF40/((1+'Green Square'!$C$72)^'Green Square'!AG$73)</f>
        <v>-31.9729506594809</v>
      </c>
      <c r="AG46" s="65" t="n">
        <f aca="false">+AG40/((1+'Green Square'!$C$72)^'Green Square'!AH$73)</f>
        <v>5.28229264103817</v>
      </c>
      <c r="AH46" s="65" t="n">
        <f aca="false">+AH40/((1+'Green Square'!$C$72)^'Green Square'!AI$73)</f>
        <v>5.11206355848555</v>
      </c>
      <c r="AI46" s="65" t="n">
        <f aca="false">+AI40/((1+'Green Square'!$C$72)^'Green Square'!AJ$73)</f>
        <v>4.94732034021874</v>
      </c>
      <c r="AJ46" s="65" t="n">
        <f aca="false">+AJ40/((1+'Green Square'!$C$72)^'Green Square'!AK$73)</f>
        <v>4.78788619678139</v>
      </c>
      <c r="AK46" s="65" t="n">
        <f aca="false">+AK40/((1+'Green Square'!$C$72)^'Green Square'!AL$73)</f>
        <v>4.23022618562942</v>
      </c>
      <c r="AL46" s="65" t="n">
        <f aca="false">+AL40/((1+'Green Square'!$C$72)^'Green Square'!AM$73)</f>
        <v>4.09390137905296</v>
      </c>
      <c r="AM46" s="65" t="n">
        <f aca="false">+AM40/((1+'Green Square'!$C$72)^'Green Square'!AN$73)</f>
        <v>3.24144102139364</v>
      </c>
      <c r="AN46" s="65" t="n">
        <f aca="false">+AN40/((1+'Green Square'!$C$72)^'Green Square'!AO$73)</f>
        <v>1.61141004387992</v>
      </c>
      <c r="AO46" s="65" t="n">
        <f aca="false">+AO40/((1+'Green Square'!$C$72)^'Green Square'!AP$73)</f>
        <v>0.578431761017295</v>
      </c>
      <c r="AP46" s="65" t="n">
        <f aca="false">+AP40/((1+'Green Square'!$C$72)^'Green Square'!AQ$73)</f>
        <v>0</v>
      </c>
      <c r="AQ46" s="65" t="n">
        <f aca="false">+AQ40/((1+'Green Square'!$C$72)^'Green Square'!AR$73)</f>
        <v>0</v>
      </c>
      <c r="AR46" s="65" t="n">
        <f aca="false">+AR40/((1+'Green Square'!$C$72)^'Green Square'!AS$73)</f>
        <v>0</v>
      </c>
      <c r="AS46" s="65" t="n">
        <f aca="false">+AS40/((1+'Green Square'!$C$72)^'Green Square'!AT$73)</f>
        <v>0</v>
      </c>
      <c r="AT46" s="81" t="n">
        <f aca="false">+AT40/((1+'Green Square'!$C$72)^'Green Square'!AU$73)</f>
        <v>0</v>
      </c>
    </row>
    <row r="47" customFormat="false" ht="12.75" hidden="false" customHeight="false" outlineLevel="0" collapsed="false">
      <c r="A47" s="94"/>
      <c r="B47" s="7" t="s">
        <v>8</v>
      </c>
      <c r="C47" s="8" t="n">
        <f aca="false">SUM(D47:ZZ47)</f>
        <v>307.53237109153</v>
      </c>
      <c r="D47" s="65" t="n">
        <f aca="false">+D41/((1+'Green Square'!$C$72)^'Green Square'!E$73)</f>
        <v>0</v>
      </c>
      <c r="E47" s="65" t="n">
        <f aca="false">+E41/((1+'Green Square'!$C$72)^'Green Square'!F$73)</f>
        <v>0</v>
      </c>
      <c r="F47" s="65" t="n">
        <f aca="false">+F41/((1+'Green Square'!$C$72)^'Green Square'!G$73)</f>
        <v>0</v>
      </c>
      <c r="G47" s="65" t="n">
        <f aca="false">+G41/((1+'Green Square'!$C$72)^'Green Square'!H$73)</f>
        <v>-74.5614035087719</v>
      </c>
      <c r="H47" s="65" t="n">
        <f aca="false">+H41/((1+'Green Square'!$C$72)^'Green Square'!I$73)</f>
        <v>-3.72198100295068</v>
      </c>
      <c r="I47" s="65" t="n">
        <f aca="false">+I41/((1+'Green Square'!$C$72)^'Green Square'!J$73)</f>
        <v>11.2811761005015</v>
      </c>
      <c r="J47" s="65" t="n">
        <f aca="false">+J41/((1+'Green Square'!$C$72)^'Green Square'!K$73)</f>
        <v>10.1460094626033</v>
      </c>
      <c r="K47" s="65" t="n">
        <f aca="false">+K41/((1+'Green Square'!$C$72)^'Green Square'!L$73)</f>
        <v>12.4333564173592</v>
      </c>
      <c r="L47" s="65" t="n">
        <f aca="false">+L41/((1+'Green Square'!$C$72)^'Green Square'!M$73)</f>
        <v>-28.5990476431014</v>
      </c>
      <c r="M47" s="65" t="n">
        <f aca="false">+M41/((1+'Green Square'!$C$72)^'Green Square'!N$73)</f>
        <v>-12.1644108968951</v>
      </c>
      <c r="N47" s="65" t="n">
        <f aca="false">+N41/((1+'Green Square'!$C$72)^'Green Square'!O$73)</f>
        <v>0.750533953120116</v>
      </c>
      <c r="O47" s="65" t="n">
        <f aca="false">+O41/((1+'Green Square'!$C$72)^'Green Square'!P$73)</f>
        <v>15.5553935623917</v>
      </c>
      <c r="P47" s="65" t="n">
        <f aca="false">+P41/((1+'Green Square'!$C$72)^'Green Square'!Q$73)</f>
        <v>29.3937838872391</v>
      </c>
      <c r="Q47" s="65" t="n">
        <f aca="false">+Q41/((1+'Green Square'!$C$72)^'Green Square'!R$73)</f>
        <v>34.8830603025129</v>
      </c>
      <c r="R47" s="65" t="n">
        <f aca="false">+R41/((1+'Green Square'!$C$72)^'Green Square'!S$73)</f>
        <v>294.455090383123</v>
      </c>
      <c r="S47" s="65" t="n">
        <f aca="false">+S41/((1+'Green Square'!$C$72)^'Green Square'!T$73)</f>
        <v>-17.8537470652949</v>
      </c>
      <c r="T47" s="65" t="n">
        <f aca="false">+T41/((1+'Green Square'!$C$72)^'Green Square'!U$73)</f>
        <v>-74.0508849103247</v>
      </c>
      <c r="U47" s="65" t="n">
        <f aca="false">+U41/((1+'Green Square'!$C$72)^'Green Square'!V$73)</f>
        <v>-54.5901709021899</v>
      </c>
      <c r="V47" s="65" t="n">
        <f aca="false">+V41/((1+'Green Square'!$C$72)^'Green Square'!W$73)</f>
        <v>19.7492054285202</v>
      </c>
      <c r="W47" s="65" t="n">
        <f aca="false">+W41/((1+'Green Square'!$C$72)^'Green Square'!X$73)</f>
        <v>18.1718902618819</v>
      </c>
      <c r="X47" s="65" t="n">
        <f aca="false">+X41/((1+'Green Square'!$C$72)^'Green Square'!Y$73)</f>
        <v>27.5338721909892</v>
      </c>
      <c r="Y47" s="65" t="n">
        <f aca="false">+Y41/((1+'Green Square'!$C$72)^'Green Square'!Z$73)</f>
        <v>23.180208355984</v>
      </c>
      <c r="Z47" s="65" t="n">
        <f aca="false">+Z41/((1+'Green Square'!$C$72)^'Green Square'!AA$73)</f>
        <v>18.2832155083076</v>
      </c>
      <c r="AA47" s="65" t="n">
        <f aca="false">+AA41/((1+'Green Square'!$C$72)^'Green Square'!AB$73)</f>
        <v>13.0052869173426</v>
      </c>
      <c r="AB47" s="65" t="n">
        <f aca="false">+AB41/((1+'Green Square'!$C$72)^'Green Square'!AC$73)</f>
        <v>22.5065284394859</v>
      </c>
      <c r="AC47" s="65" t="n">
        <f aca="false">+AC41/((1+'Green Square'!$C$72)^'Green Square'!AD$73)</f>
        <v>21.7812248737703</v>
      </c>
      <c r="AD47" s="65" t="n">
        <f aca="false">+AD41/((1+'Green Square'!$C$72)^'Green Square'!AE$73)</f>
        <v>21.0792952043824</v>
      </c>
      <c r="AE47" s="65" t="n">
        <f aca="false">+AE41/((1+'Green Square'!$C$72)^'Green Square'!AF$73)</f>
        <v>20.3999861756436</v>
      </c>
      <c r="AF47" s="65" t="n">
        <f aca="false">+AF41/((1+'Green Square'!$C$72)^'Green Square'!AG$73)</f>
        <v>-76.292063140612</v>
      </c>
      <c r="AG47" s="65" t="n">
        <f aca="false">+AG41/((1+'Green Square'!$C$72)^'Green Square'!AH$73)</f>
        <v>7.75137678008806</v>
      </c>
      <c r="AH47" s="65" t="n">
        <f aca="false">+AH41/((1+'Green Square'!$C$72)^'Green Square'!AI$73)</f>
        <v>6.71549595149906</v>
      </c>
      <c r="AI47" s="65" t="n">
        <f aca="false">+AI41/((1+'Green Square'!$C$72)^'Green Square'!AJ$73)</f>
        <v>5.73833036384839</v>
      </c>
      <c r="AJ47" s="65" t="n">
        <f aca="false">+AJ41/((1+'Green Square'!$C$72)^'Green Square'!AK$73)</f>
        <v>4.36689539344619</v>
      </c>
      <c r="AK47" s="65" t="n">
        <f aca="false">+AK41/((1+'Green Square'!$C$72)^'Green Square'!AL$73)</f>
        <v>3.56115946167647</v>
      </c>
      <c r="AL47" s="65" t="n">
        <f aca="false">+AL41/((1+'Green Square'!$C$72)^'Green Square'!AM$73)</f>
        <v>3.00335477697728</v>
      </c>
      <c r="AM47" s="65" t="n">
        <f aca="false">+AM41/((1+'Green Square'!$C$72)^'Green Square'!AN$73)</f>
        <v>1.25340890960668</v>
      </c>
      <c r="AN47" s="65" t="n">
        <f aca="false">+AN41/((1+'Green Square'!$C$72)^'Green Square'!AO$73)</f>
        <v>1.21301609852159</v>
      </c>
      <c r="AO47" s="65" t="n">
        <f aca="false">+AO41/((1+'Green Square'!$C$72)^'Green Square'!AP$73)</f>
        <v>1.1739250008477</v>
      </c>
      <c r="AP47" s="65" t="n">
        <f aca="false">+AP41/((1+'Green Square'!$C$72)^'Green Square'!AQ$73)</f>
        <v>0</v>
      </c>
      <c r="AQ47" s="65" t="n">
        <f aca="false">+AQ41/((1+'Green Square'!$C$72)^'Green Square'!AR$73)</f>
        <v>0</v>
      </c>
      <c r="AR47" s="65" t="n">
        <f aca="false">+AR41/((1+'Green Square'!$C$72)^'Green Square'!AS$73)</f>
        <v>0</v>
      </c>
      <c r="AS47" s="65" t="n">
        <f aca="false">+AS41/((1+'Green Square'!$C$72)^'Green Square'!AT$73)</f>
        <v>0</v>
      </c>
      <c r="AT47" s="81" t="n">
        <f aca="false">+AT41/((1+'Green Square'!$C$72)^'Green Square'!AU$73)</f>
        <v>0</v>
      </c>
    </row>
    <row r="48" customFormat="false" ht="12.75" hidden="false" customHeight="false" outlineLevel="0" collapsed="false">
      <c r="A48" s="94"/>
      <c r="B48" s="13" t="s">
        <v>155</v>
      </c>
      <c r="C48" s="15" t="n">
        <f aca="false">SUM(C46:C47)</f>
        <v>522.843763640454</v>
      </c>
      <c r="D48" s="15" t="n">
        <f aca="false">SUM(D46:D47)</f>
        <v>-88.3093443342674</v>
      </c>
      <c r="E48" s="15" t="n">
        <f aca="false">SUM(E46:E47)</f>
        <v>-10.5365903802941</v>
      </c>
      <c r="F48" s="15" t="n">
        <f aca="false">SUM(F46:F47)</f>
        <v>3.52521675864493</v>
      </c>
      <c r="G48" s="15" t="n">
        <f aca="false">SUM(G46:G47)</f>
        <v>-57.8697587719298</v>
      </c>
      <c r="H48" s="15" t="n">
        <f aca="false">SUM(H46:H47)</f>
        <v>-2.86286436368435</v>
      </c>
      <c r="I48" s="15" t="n">
        <f aca="false">SUM(I46:I47)</f>
        <v>19.402802558711</v>
      </c>
      <c r="J48" s="15" t="n">
        <f aca="false">SUM(J46:J47)</f>
        <v>-4.36096351067441</v>
      </c>
      <c r="K48" s="15" t="n">
        <f aca="false">SUM(K46:K47)</f>
        <v>11.2808243882733</v>
      </c>
      <c r="L48" s="15" t="n">
        <f aca="false">SUM(L46:L47)</f>
        <v>-23.6115518611631</v>
      </c>
      <c r="M48" s="15" t="n">
        <f aca="false">SUM(M46:M47)</f>
        <v>291.68733112296</v>
      </c>
      <c r="N48" s="15" t="n">
        <f aca="false">SUM(N46:N47)</f>
        <v>97.5330803666458</v>
      </c>
      <c r="O48" s="15" t="n">
        <f aca="false">SUM(O46:O47)</f>
        <v>103.114716808951</v>
      </c>
      <c r="P48" s="15" t="n">
        <f aca="false">SUM(P46:P47)</f>
        <v>-31.6086279546689</v>
      </c>
      <c r="Q48" s="15" t="n">
        <f aca="false">SUM(Q46:Q47)</f>
        <v>-41.5782749313794</v>
      </c>
      <c r="R48" s="15" t="n">
        <f aca="false">SUM(R46:R47)</f>
        <v>189.500935904668</v>
      </c>
      <c r="S48" s="15" t="n">
        <f aca="false">SUM(S46:S47)</f>
        <v>-87.8193786850484</v>
      </c>
      <c r="T48" s="15" t="n">
        <f aca="false">SUM(T46:T47)</f>
        <v>-64.7530255107313</v>
      </c>
      <c r="U48" s="15" t="n">
        <f aca="false">SUM(U46:U47)</f>
        <v>-46.4314698722648</v>
      </c>
      <c r="V48" s="15" t="n">
        <f aca="false">SUM(V46:V47)</f>
        <v>24.4310270128478</v>
      </c>
      <c r="W48" s="15" t="n">
        <f aca="false">SUM(W46:W47)</f>
        <v>20.4482543901917</v>
      </c>
      <c r="X48" s="15" t="n">
        <f aca="false">SUM(X46:X47)</f>
        <v>41.0460816543111</v>
      </c>
      <c r="Y48" s="15" t="n">
        <f aca="false">SUM(Y46:Y47)</f>
        <v>32.7156274544007</v>
      </c>
      <c r="Z48" s="15" t="n">
        <f aca="false">SUM(Z46:Z47)</f>
        <v>27.5113427251144</v>
      </c>
      <c r="AA48" s="15" t="n">
        <f aca="false">SUM(AA46:AA47)</f>
        <v>21.9360251524048</v>
      </c>
      <c r="AB48" s="15" t="n">
        <f aca="false">SUM(AB46:AB47)</f>
        <v>38.5178599691996</v>
      </c>
      <c r="AC48" s="15" t="n">
        <f aca="false">SUM(AC46:AC47)</f>
        <v>35.8786716542888</v>
      </c>
      <c r="AD48" s="15" t="n">
        <f aca="false">SUM(AD46:AD47)</f>
        <v>33.2323384325447</v>
      </c>
      <c r="AE48" s="15" t="n">
        <f aca="false">SUM(AE46:AE47)</f>
        <v>30.4265553984869</v>
      </c>
      <c r="AF48" s="15" t="n">
        <f aca="false">SUM(AF46:AF47)</f>
        <v>-108.265013800093</v>
      </c>
      <c r="AG48" s="15" t="n">
        <f aca="false">SUM(AG46:AG47)</f>
        <v>13.0336694211262</v>
      </c>
      <c r="AH48" s="15" t="n">
        <f aca="false">SUM(AH46:AH47)</f>
        <v>11.8275595099846</v>
      </c>
      <c r="AI48" s="15" t="n">
        <f aca="false">SUM(AI46:AI47)</f>
        <v>10.6856507040671</v>
      </c>
      <c r="AJ48" s="15" t="n">
        <f aca="false">SUM(AJ46:AJ47)</f>
        <v>9.15478159022758</v>
      </c>
      <c r="AK48" s="15" t="n">
        <f aca="false">SUM(AK46:AK47)</f>
        <v>7.79138564730589</v>
      </c>
      <c r="AL48" s="15" t="n">
        <f aca="false">SUM(AL46:AL47)</f>
        <v>7.09725615603024</v>
      </c>
      <c r="AM48" s="15" t="n">
        <f aca="false">SUM(AM46:AM47)</f>
        <v>4.49484993100031</v>
      </c>
      <c r="AN48" s="15" t="n">
        <f aca="false">SUM(AN46:AN47)</f>
        <v>2.82442614240151</v>
      </c>
      <c r="AO48" s="15" t="n">
        <f aca="false">SUM(AO46:AO47)</f>
        <v>1.75235676186499</v>
      </c>
      <c r="AP48" s="15" t="n">
        <f aca="false">SUM(AP46:AP47)</f>
        <v>0</v>
      </c>
      <c r="AQ48" s="15" t="n">
        <f aca="false">SUM(AQ46:AQ47)</f>
        <v>0</v>
      </c>
      <c r="AR48" s="15" t="n">
        <f aca="false">SUM(AR46:AR47)</f>
        <v>0</v>
      </c>
      <c r="AS48" s="15" t="n">
        <f aca="false">SUM(AS46:AS47)</f>
        <v>0</v>
      </c>
      <c r="AT48" s="89" t="n">
        <f aca="false">SUM(AT46:AT47)</f>
        <v>0</v>
      </c>
    </row>
    <row r="50" customFormat="false" ht="12.75" hidden="false" customHeight="false" outlineLevel="0" collapsed="false">
      <c r="A50" s="96"/>
      <c r="B50" s="73" t="s">
        <v>0</v>
      </c>
      <c r="C50" s="74"/>
      <c r="D50" s="75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7"/>
    </row>
    <row r="51" customFormat="false" ht="12.75" hidden="false" customHeight="false" outlineLevel="0" collapsed="false">
      <c r="A51" s="97"/>
      <c r="B51" s="79" t="s">
        <v>1</v>
      </c>
      <c r="C51" s="64" t="s">
        <v>110</v>
      </c>
      <c r="D51" s="64" t="s">
        <v>111</v>
      </c>
      <c r="E51" s="64" t="s">
        <v>112</v>
      </c>
      <c r="F51" s="64" t="s">
        <v>113</v>
      </c>
      <c r="G51" s="64" t="s">
        <v>114</v>
      </c>
      <c r="H51" s="64" t="s">
        <v>115</v>
      </c>
      <c r="I51" s="64" t="s">
        <v>116</v>
      </c>
      <c r="J51" s="64" t="s">
        <v>117</v>
      </c>
      <c r="K51" s="64" t="s">
        <v>118</v>
      </c>
      <c r="L51" s="64" t="s">
        <v>119</v>
      </c>
      <c r="M51" s="64" t="s">
        <v>120</v>
      </c>
      <c r="N51" s="64" t="s">
        <v>121</v>
      </c>
      <c r="O51" s="64" t="s">
        <v>122</v>
      </c>
      <c r="P51" s="64" t="s">
        <v>123</v>
      </c>
      <c r="Q51" s="64" t="s">
        <v>124</v>
      </c>
      <c r="R51" s="64" t="s">
        <v>125</v>
      </c>
      <c r="S51" s="64" t="s">
        <v>126</v>
      </c>
      <c r="T51" s="64" t="s">
        <v>127</v>
      </c>
      <c r="U51" s="64" t="s">
        <v>128</v>
      </c>
      <c r="V51" s="64" t="s">
        <v>129</v>
      </c>
      <c r="W51" s="64" t="s">
        <v>130</v>
      </c>
      <c r="X51" s="64" t="s">
        <v>131</v>
      </c>
      <c r="Y51" s="64" t="s">
        <v>132</v>
      </c>
      <c r="Z51" s="64" t="s">
        <v>133</v>
      </c>
      <c r="AA51" s="64" t="s">
        <v>134</v>
      </c>
      <c r="AB51" s="64" t="s">
        <v>135</v>
      </c>
      <c r="AC51" s="64" t="s">
        <v>136</v>
      </c>
      <c r="AD51" s="64" t="s">
        <v>137</v>
      </c>
      <c r="AE51" s="64" t="s">
        <v>138</v>
      </c>
      <c r="AF51" s="64" t="s">
        <v>139</v>
      </c>
      <c r="AG51" s="64" t="s">
        <v>140</v>
      </c>
      <c r="AH51" s="64" t="s">
        <v>141</v>
      </c>
      <c r="AI51" s="64" t="s">
        <v>142</v>
      </c>
      <c r="AJ51" s="64" t="s">
        <v>143</v>
      </c>
      <c r="AK51" s="64" t="s">
        <v>144</v>
      </c>
      <c r="AL51" s="64" t="s">
        <v>145</v>
      </c>
      <c r="AM51" s="64" t="s">
        <v>146</v>
      </c>
      <c r="AN51" s="64" t="s">
        <v>147</v>
      </c>
      <c r="AO51" s="64" t="s">
        <v>148</v>
      </c>
      <c r="AP51" s="64" t="s">
        <v>149</v>
      </c>
      <c r="AQ51" s="64" t="s">
        <v>150</v>
      </c>
      <c r="AR51" s="64" t="s">
        <v>151</v>
      </c>
      <c r="AS51" s="64" t="s">
        <v>152</v>
      </c>
      <c r="AT51" s="80" t="s">
        <v>153</v>
      </c>
      <c r="AU51" s="63"/>
      <c r="AV51" s="63"/>
      <c r="AW51" s="63"/>
      <c r="AX51" s="63"/>
    </row>
    <row r="52" customFormat="false" ht="12.75" hidden="false" customHeight="false" outlineLevel="0" collapsed="false">
      <c r="A52" s="96"/>
      <c r="B52" s="7" t="s">
        <v>7</v>
      </c>
      <c r="C52" s="8" t="n">
        <f aca="false">AT52</f>
        <v>375.4475275</v>
      </c>
      <c r="D52" s="65" t="n">
        <f aca="false">D40</f>
        <v>-91.25</v>
      </c>
      <c r="E52" s="65" t="n">
        <f aca="false">D52+E40</f>
        <v>-102.5</v>
      </c>
      <c r="F52" s="65" t="n">
        <f aca="false">E52+F40</f>
        <v>-98.6107625</v>
      </c>
      <c r="G52" s="65" t="n">
        <f aca="false">F52+G40</f>
        <v>-79.5822875</v>
      </c>
      <c r="H52" s="65" t="n">
        <f aca="false">G52+H40</f>
        <v>-78.57028125</v>
      </c>
      <c r="I52" s="65" t="n">
        <f aca="false">H52+I40</f>
        <v>-68.68474375</v>
      </c>
      <c r="J52" s="65" t="n">
        <f aca="false">I52+J40</f>
        <v>-86.93043375</v>
      </c>
      <c r="K52" s="65" t="n">
        <f aca="false">J52+K40</f>
        <v>-88.428264375</v>
      </c>
      <c r="L52" s="65" t="n">
        <f aca="false">K52+L40</f>
        <v>-81.7306759375</v>
      </c>
      <c r="M52" s="65" t="n">
        <f aca="false">L52+M40</f>
        <v>339.8919015625</v>
      </c>
      <c r="N52" s="65" t="n">
        <f aca="false">M52+N40</f>
        <v>478.6586415625</v>
      </c>
      <c r="O52" s="65" t="n">
        <f aca="false">N52+O40</f>
        <v>608.3816315625</v>
      </c>
      <c r="P52" s="65" t="n">
        <f aca="false">O52+P40</f>
        <v>514.9943415625</v>
      </c>
      <c r="Q52" s="65" t="n">
        <f aca="false">P52+Q40</f>
        <v>394.0435103125</v>
      </c>
      <c r="R52" s="65" t="n">
        <f aca="false">Q52+R40</f>
        <v>222.4926790625</v>
      </c>
      <c r="S52" s="65" t="n">
        <f aca="false">R52+S40</f>
        <v>104.3235146875</v>
      </c>
      <c r="T52" s="65" t="n">
        <f aca="false">S52+T40</f>
        <v>120.550154375</v>
      </c>
      <c r="U52" s="65" t="n">
        <f aca="false">T52+U40</f>
        <v>135.2628703125</v>
      </c>
      <c r="V52" s="65" t="n">
        <f aca="false">U52+V40</f>
        <v>143.986815</v>
      </c>
      <c r="W52" s="65" t="n">
        <f aca="false">V52+W40</f>
        <v>148.3697596875</v>
      </c>
      <c r="X52" s="65" t="n">
        <f aca="false">W52+X40</f>
        <v>175.252704375</v>
      </c>
      <c r="Y52" s="65" t="n">
        <f aca="false">X52+Y40</f>
        <v>194.8554303125</v>
      </c>
      <c r="Z52" s="65" t="n">
        <f aca="false">Y52+Z40</f>
        <v>214.45815625</v>
      </c>
      <c r="AA52" s="65" t="n">
        <f aca="false">Z52+AA40</f>
        <v>234.0608821875</v>
      </c>
      <c r="AB52" s="65" t="n">
        <f aca="false">AA52+AB40</f>
        <v>270.375608125</v>
      </c>
      <c r="AC52" s="65" t="n">
        <f aca="false">AB52+AC40</f>
        <v>303.414235625</v>
      </c>
      <c r="AD52" s="65" t="n">
        <f aca="false">AC52+AD40</f>
        <v>332.844406875</v>
      </c>
      <c r="AE52" s="65" t="n">
        <f aca="false">AD52+AE40</f>
        <v>357.933578125</v>
      </c>
      <c r="AF52" s="65" t="n">
        <f aca="false">AE52+AF40</f>
        <v>275.264539023438</v>
      </c>
      <c r="AG52" s="65" t="n">
        <f aca="false">AF52+AG40</f>
        <v>289.377197851563</v>
      </c>
      <c r="AH52" s="65" t="n">
        <f aca="false">AG52+AH40</f>
        <v>303.489856679688</v>
      </c>
      <c r="AI52" s="65" t="n">
        <f aca="false">AH52+AI40</f>
        <v>317.602515507813</v>
      </c>
      <c r="AJ52" s="65" t="n">
        <f aca="false">AI52+AJ40</f>
        <v>331.715174335938</v>
      </c>
      <c r="AK52" s="65" t="n">
        <f aca="false">AJ52+AK40</f>
        <v>344.59929625</v>
      </c>
      <c r="AL52" s="65" t="n">
        <f aca="false">AK52+AL40</f>
        <v>357.483418164063</v>
      </c>
      <c r="AM52" s="65" t="n">
        <f aca="false">AL52+AM40</f>
        <v>368.0244175</v>
      </c>
      <c r="AN52" s="65" t="n">
        <f aca="false">AM52+AN40</f>
        <v>373.43913671875</v>
      </c>
      <c r="AO52" s="65" t="n">
        <f aca="false">AN52+AO40</f>
        <v>375.4475275</v>
      </c>
      <c r="AP52" s="65" t="n">
        <f aca="false">AO52+AP40</f>
        <v>375.4475275</v>
      </c>
      <c r="AQ52" s="65" t="n">
        <f aca="false">AP52+AQ40</f>
        <v>375.4475275</v>
      </c>
      <c r="AR52" s="65" t="n">
        <f aca="false">AQ52+AR40</f>
        <v>375.4475275</v>
      </c>
      <c r="AS52" s="65" t="n">
        <f aca="false">AR52+AS40</f>
        <v>375.4475275</v>
      </c>
      <c r="AT52" s="81" t="n">
        <f aca="false">AS52+AT40</f>
        <v>375.4475275</v>
      </c>
    </row>
    <row r="53" customFormat="false" ht="12.75" hidden="false" customHeight="false" outlineLevel="0" collapsed="false">
      <c r="A53" s="96"/>
      <c r="B53" s="7" t="s">
        <v>8</v>
      </c>
      <c r="C53" s="8" t="n">
        <f aca="false">AT53</f>
        <v>595.292929375001</v>
      </c>
      <c r="D53" s="65" t="n">
        <f aca="false">D41</f>
        <v>0</v>
      </c>
      <c r="E53" s="65" t="n">
        <f aca="false">D53+E41</f>
        <v>0</v>
      </c>
      <c r="F53" s="65" t="n">
        <f aca="false">E53+F41</f>
        <v>0</v>
      </c>
      <c r="G53" s="65" t="n">
        <f aca="false">F53+G41</f>
        <v>-85</v>
      </c>
      <c r="H53" s="65" t="n">
        <f aca="false">G53+H41</f>
        <v>-89.38435</v>
      </c>
      <c r="I53" s="65" t="n">
        <f aca="false">H53+I41</f>
        <v>-75.65305</v>
      </c>
      <c r="J53" s="65" t="n">
        <f aca="false">I53+J41</f>
        <v>-62.892225</v>
      </c>
      <c r="K53" s="65" t="n">
        <f aca="false">J53+K41</f>
        <v>-46.733835</v>
      </c>
      <c r="L53" s="65" t="n">
        <f aca="false">K53+L41</f>
        <v>-85.13881</v>
      </c>
      <c r="M53" s="65" t="n">
        <f aca="false">L53+M41</f>
        <v>-102.0180625</v>
      </c>
      <c r="N53" s="65" t="n">
        <f aca="false">M53+N41</f>
        <v>-100.9419475</v>
      </c>
      <c r="O53" s="65" t="n">
        <f aca="false">N53+O41</f>
        <v>-77.8959475</v>
      </c>
      <c r="P53" s="65" t="n">
        <f aca="false">O53+P41</f>
        <v>-32.89763125</v>
      </c>
      <c r="Q53" s="65" t="n">
        <f aca="false">P53+Q41</f>
        <v>22.28235125</v>
      </c>
      <c r="R53" s="65" t="n">
        <f aca="false">Q53+R41</f>
        <v>503.57835875</v>
      </c>
      <c r="S53" s="65" t="n">
        <f aca="false">R53+S41</f>
        <v>473.42409125</v>
      </c>
      <c r="T53" s="65" t="n">
        <f aca="false">S53+T41</f>
        <v>344.19036375</v>
      </c>
      <c r="U53" s="65" t="n">
        <f aca="false">T53+U41</f>
        <v>245.74703625</v>
      </c>
      <c r="V53" s="65" t="n">
        <f aca="false">U53+V41</f>
        <v>282.54702375</v>
      </c>
      <c r="W53" s="65" t="n">
        <f aca="false">V53+W41</f>
        <v>317.53544625</v>
      </c>
      <c r="X53" s="65" t="n">
        <f aca="false">W53+X41</f>
        <v>372.314908125</v>
      </c>
      <c r="Y53" s="65" t="n">
        <f aca="false">X53+Y41</f>
        <v>419.968321875</v>
      </c>
      <c r="Z53" s="65" t="n">
        <f aca="false">Y53+Z41</f>
        <v>458.806198125</v>
      </c>
      <c r="AA53" s="65" t="n">
        <f aca="false">Z53+AA41</f>
        <v>487.352446875</v>
      </c>
      <c r="AB53" s="65" t="n">
        <f aca="false">AA53+AB41</f>
        <v>538.398695625</v>
      </c>
      <c r="AC53" s="65" t="n">
        <f aca="false">AB53+AC41</f>
        <v>589.444944375</v>
      </c>
      <c r="AD53" s="65" t="n">
        <f aca="false">AC53+AD41</f>
        <v>640.491193125</v>
      </c>
      <c r="AE53" s="65" t="n">
        <f aca="false">AD53+AE41</f>
        <v>691.537441875</v>
      </c>
      <c r="AF53" s="65" t="n">
        <f aca="false">AE53+AF41</f>
        <v>494.2772134375</v>
      </c>
      <c r="AG53" s="65" t="n">
        <f aca="false">AF53+AG41</f>
        <v>514.98650453125</v>
      </c>
      <c r="AH53" s="65" t="n">
        <f aca="false">AG53+AH41</f>
        <v>533.52569171875</v>
      </c>
      <c r="AI53" s="65" t="n">
        <f aca="false">AH53+AI41</f>
        <v>549.894775</v>
      </c>
      <c r="AJ53" s="65" t="n">
        <f aca="false">AI53+AJ41</f>
        <v>562.76653140625</v>
      </c>
      <c r="AK53" s="65" t="n">
        <f aca="false">AJ53+AK41</f>
        <v>573.6128575</v>
      </c>
      <c r="AL53" s="65" t="n">
        <f aca="false">AK53+AL41</f>
        <v>583.064865625</v>
      </c>
      <c r="AM53" s="65" t="n">
        <f aca="false">AL53+AM41</f>
        <v>587.140886875</v>
      </c>
      <c r="AN53" s="65" t="n">
        <f aca="false">AM53+AN41</f>
        <v>591.216908125001</v>
      </c>
      <c r="AO53" s="65" t="n">
        <f aca="false">AN53+AO41</f>
        <v>595.292929375001</v>
      </c>
      <c r="AP53" s="65" t="n">
        <f aca="false">AO53+AP41</f>
        <v>595.292929375001</v>
      </c>
      <c r="AQ53" s="65" t="n">
        <f aca="false">AP53+AQ41</f>
        <v>595.292929375001</v>
      </c>
      <c r="AR53" s="65" t="n">
        <f aca="false">AQ53+AR41</f>
        <v>595.292929375001</v>
      </c>
      <c r="AS53" s="65" t="n">
        <f aca="false">AR53+AS41</f>
        <v>595.292929375001</v>
      </c>
      <c r="AT53" s="81" t="n">
        <f aca="false">AS53+AT41</f>
        <v>595.292929375001</v>
      </c>
    </row>
    <row r="54" customFormat="false" ht="12.75" hidden="false" customHeight="false" outlineLevel="0" collapsed="false">
      <c r="A54" s="96"/>
      <c r="B54" s="82" t="s">
        <v>160</v>
      </c>
      <c r="C54" s="67" t="n">
        <f aca="false">SUM(C52:C53)</f>
        <v>970.740456875001</v>
      </c>
      <c r="D54" s="67" t="n">
        <f aca="false">SUM(D52:D53)</f>
        <v>-91.25</v>
      </c>
      <c r="E54" s="67" t="n">
        <f aca="false">SUM(E52:E53)</f>
        <v>-102.5</v>
      </c>
      <c r="F54" s="67" t="n">
        <f aca="false">SUM(F52:F53)</f>
        <v>-98.6107625</v>
      </c>
      <c r="G54" s="67" t="n">
        <f aca="false">SUM(G52:G53)</f>
        <v>-164.5822875</v>
      </c>
      <c r="H54" s="67" t="n">
        <f aca="false">SUM(H52:H53)</f>
        <v>-167.95463125</v>
      </c>
      <c r="I54" s="67" t="n">
        <f aca="false">SUM(I52:I53)</f>
        <v>-144.33779375</v>
      </c>
      <c r="J54" s="67" t="n">
        <f aca="false">SUM(J52:J53)</f>
        <v>-149.82265875</v>
      </c>
      <c r="K54" s="67" t="n">
        <f aca="false">SUM(K52:K53)</f>
        <v>-135.162099375</v>
      </c>
      <c r="L54" s="67" t="n">
        <f aca="false">SUM(L52:L53)</f>
        <v>-166.8694859375</v>
      </c>
      <c r="M54" s="67" t="n">
        <f aca="false">SUM(M52:M53)</f>
        <v>237.8738390625</v>
      </c>
      <c r="N54" s="67" t="n">
        <f aca="false">SUM(N52:N53)</f>
        <v>377.7166940625</v>
      </c>
      <c r="O54" s="67" t="n">
        <f aca="false">SUM(O52:O53)</f>
        <v>530.4856840625</v>
      </c>
      <c r="P54" s="67" t="n">
        <f aca="false">SUM(P52:P53)</f>
        <v>482.0967103125</v>
      </c>
      <c r="Q54" s="67" t="n">
        <f aca="false">SUM(Q52:Q53)</f>
        <v>416.3258615625</v>
      </c>
      <c r="R54" s="67" t="n">
        <f aca="false">SUM(R52:R53)</f>
        <v>726.0710378125</v>
      </c>
      <c r="S54" s="67" t="n">
        <f aca="false">SUM(S52:S53)</f>
        <v>577.7476059375</v>
      </c>
      <c r="T54" s="67" t="n">
        <f aca="false">SUM(T52:T53)</f>
        <v>464.740518125</v>
      </c>
      <c r="U54" s="67" t="n">
        <f aca="false">SUM(U52:U53)</f>
        <v>381.0099065625</v>
      </c>
      <c r="V54" s="67" t="n">
        <f aca="false">SUM(V52:V53)</f>
        <v>426.53383875</v>
      </c>
      <c r="W54" s="67" t="n">
        <f aca="false">SUM(W52:W53)</f>
        <v>465.9052059375</v>
      </c>
      <c r="X54" s="67" t="n">
        <f aca="false">SUM(X52:X53)</f>
        <v>547.5676125</v>
      </c>
      <c r="Y54" s="67" t="n">
        <f aca="false">SUM(Y52:Y53)</f>
        <v>614.8237521875</v>
      </c>
      <c r="Z54" s="67" t="n">
        <f aca="false">SUM(Z52:Z53)</f>
        <v>673.264354375</v>
      </c>
      <c r="AA54" s="67" t="n">
        <f aca="false">SUM(AA52:AA53)</f>
        <v>721.4133290625</v>
      </c>
      <c r="AB54" s="67" t="n">
        <f aca="false">SUM(AB52:AB53)</f>
        <v>808.77430375</v>
      </c>
      <c r="AC54" s="67" t="n">
        <f aca="false">SUM(AC52:AC53)</f>
        <v>892.85918</v>
      </c>
      <c r="AD54" s="67" t="n">
        <f aca="false">SUM(AD52:AD53)</f>
        <v>973.3356</v>
      </c>
      <c r="AE54" s="67" t="n">
        <f aca="false">SUM(AE52:AE53)</f>
        <v>1049.47102</v>
      </c>
      <c r="AF54" s="67" t="n">
        <f aca="false">SUM(AF52:AF53)</f>
        <v>769.541752460938</v>
      </c>
      <c r="AG54" s="67" t="n">
        <f aca="false">SUM(AG52:AG53)</f>
        <v>804.363702382813</v>
      </c>
      <c r="AH54" s="67" t="n">
        <f aca="false">SUM(AH52:AH53)</f>
        <v>837.015548398438</v>
      </c>
      <c r="AI54" s="67" t="n">
        <f aca="false">SUM(AI52:AI53)</f>
        <v>867.497290507813</v>
      </c>
      <c r="AJ54" s="67" t="n">
        <f aca="false">SUM(AJ52:AJ53)</f>
        <v>894.481705742188</v>
      </c>
      <c r="AK54" s="67" t="n">
        <f aca="false">SUM(AK52:AK53)</f>
        <v>918.212153750001</v>
      </c>
      <c r="AL54" s="67" t="n">
        <f aca="false">SUM(AL52:AL53)</f>
        <v>940.548283789063</v>
      </c>
      <c r="AM54" s="67" t="n">
        <f aca="false">SUM(AM52:AM53)</f>
        <v>955.165304375001</v>
      </c>
      <c r="AN54" s="67" t="n">
        <f aca="false">SUM(AN52:AN53)</f>
        <v>964.656044843751</v>
      </c>
      <c r="AO54" s="67" t="n">
        <f aca="false">SUM(AO52:AO53)</f>
        <v>970.740456875001</v>
      </c>
      <c r="AP54" s="67" t="n">
        <f aca="false">SUM(AP52:AP53)</f>
        <v>970.740456875001</v>
      </c>
      <c r="AQ54" s="67" t="n">
        <f aca="false">SUM(AQ52:AQ53)</f>
        <v>970.740456875001</v>
      </c>
      <c r="AR54" s="67" t="n">
        <f aca="false">SUM(AR52:AR53)</f>
        <v>970.740456875001</v>
      </c>
      <c r="AS54" s="67" t="n">
        <f aca="false">SUM(AS52:AS53)</f>
        <v>970.740456875001</v>
      </c>
      <c r="AT54" s="83" t="n">
        <f aca="false">SUM(AT52:AT53)</f>
        <v>970.740456875001</v>
      </c>
    </row>
    <row r="55" customFormat="false" ht="12.75" hidden="false" customHeight="false" outlineLevel="0" collapsed="false">
      <c r="A55" s="96"/>
      <c r="B55" s="84"/>
      <c r="AT55" s="85"/>
    </row>
    <row r="56" customFormat="false" ht="12.75" hidden="false" customHeight="false" outlineLevel="0" collapsed="false">
      <c r="A56" s="96"/>
      <c r="B56" s="1" t="s">
        <v>10</v>
      </c>
      <c r="D56" s="70"/>
      <c r="AT56" s="85"/>
    </row>
    <row r="57" customFormat="false" ht="12.75" hidden="false" customHeight="false" outlineLevel="0" collapsed="false">
      <c r="A57" s="97"/>
      <c r="B57" s="86" t="s">
        <v>1</v>
      </c>
      <c r="C57" s="87" t="s">
        <v>110</v>
      </c>
      <c r="D57" s="87" t="s">
        <v>111</v>
      </c>
      <c r="E57" s="87" t="s">
        <v>112</v>
      </c>
      <c r="F57" s="87" t="s">
        <v>113</v>
      </c>
      <c r="G57" s="87" t="s">
        <v>114</v>
      </c>
      <c r="H57" s="87" t="s">
        <v>115</v>
      </c>
      <c r="I57" s="87" t="s">
        <v>116</v>
      </c>
      <c r="J57" s="87" t="s">
        <v>117</v>
      </c>
      <c r="K57" s="87" t="s">
        <v>118</v>
      </c>
      <c r="L57" s="87" t="s">
        <v>119</v>
      </c>
      <c r="M57" s="87" t="s">
        <v>120</v>
      </c>
      <c r="N57" s="87" t="s">
        <v>121</v>
      </c>
      <c r="O57" s="87" t="s">
        <v>122</v>
      </c>
      <c r="P57" s="87" t="s">
        <v>123</v>
      </c>
      <c r="Q57" s="87" t="s">
        <v>124</v>
      </c>
      <c r="R57" s="87" t="s">
        <v>125</v>
      </c>
      <c r="S57" s="87" t="s">
        <v>126</v>
      </c>
      <c r="T57" s="87" t="s">
        <v>127</v>
      </c>
      <c r="U57" s="87" t="s">
        <v>128</v>
      </c>
      <c r="V57" s="87" t="s">
        <v>129</v>
      </c>
      <c r="W57" s="87" t="s">
        <v>130</v>
      </c>
      <c r="X57" s="87" t="s">
        <v>131</v>
      </c>
      <c r="Y57" s="87" t="s">
        <v>132</v>
      </c>
      <c r="Z57" s="87" t="s">
        <v>133</v>
      </c>
      <c r="AA57" s="87" t="s">
        <v>134</v>
      </c>
      <c r="AB57" s="87" t="s">
        <v>135</v>
      </c>
      <c r="AC57" s="87" t="s">
        <v>136</v>
      </c>
      <c r="AD57" s="87" t="s">
        <v>137</v>
      </c>
      <c r="AE57" s="87" t="s">
        <v>138</v>
      </c>
      <c r="AF57" s="87" t="s">
        <v>139</v>
      </c>
      <c r="AG57" s="87" t="s">
        <v>140</v>
      </c>
      <c r="AH57" s="87" t="s">
        <v>141</v>
      </c>
      <c r="AI57" s="87" t="s">
        <v>142</v>
      </c>
      <c r="AJ57" s="87" t="s">
        <v>143</v>
      </c>
      <c r="AK57" s="87" t="s">
        <v>144</v>
      </c>
      <c r="AL57" s="87" t="s">
        <v>145</v>
      </c>
      <c r="AM57" s="87" t="s">
        <v>146</v>
      </c>
      <c r="AN57" s="87" t="s">
        <v>147</v>
      </c>
      <c r="AO57" s="87" t="s">
        <v>148</v>
      </c>
      <c r="AP57" s="87" t="s">
        <v>149</v>
      </c>
      <c r="AQ57" s="87" t="s">
        <v>150</v>
      </c>
      <c r="AR57" s="87" t="s">
        <v>151</v>
      </c>
      <c r="AS57" s="87" t="s">
        <v>152</v>
      </c>
      <c r="AT57" s="88" t="s">
        <v>153</v>
      </c>
      <c r="AU57" s="63"/>
      <c r="AV57" s="63"/>
      <c r="AW57" s="63"/>
      <c r="AX57" s="63"/>
    </row>
    <row r="58" customFormat="false" ht="12.75" hidden="false" customHeight="false" outlineLevel="0" collapsed="false">
      <c r="A58" s="96"/>
      <c r="B58" s="7" t="s">
        <v>7</v>
      </c>
      <c r="C58" s="8" t="n">
        <f aca="false">AT58</f>
        <v>215.311392548924</v>
      </c>
      <c r="D58" s="65" t="n">
        <f aca="false">D46</f>
        <v>-88.3093443342674</v>
      </c>
      <c r="E58" s="65" t="n">
        <f aca="false">D58+E46</f>
        <v>-98.8459347145614</v>
      </c>
      <c r="F58" s="65" t="n">
        <f aca="false">E58+F46</f>
        <v>-95.3207179559165</v>
      </c>
      <c r="G58" s="65" t="n">
        <f aca="false">F58+G46</f>
        <v>-78.6290732190744</v>
      </c>
      <c r="H58" s="65" t="n">
        <f aca="false">G58+H46</f>
        <v>-77.7699565798081</v>
      </c>
      <c r="I58" s="65" t="n">
        <f aca="false">H58+I46</f>
        <v>-69.6483301215986</v>
      </c>
      <c r="J58" s="65" t="n">
        <f aca="false">I58+J46</f>
        <v>-84.1553030948763</v>
      </c>
      <c r="K58" s="65" t="n">
        <f aca="false">J58+K46</f>
        <v>-85.3078351239622</v>
      </c>
      <c r="L58" s="65" t="n">
        <f aca="false">K58+L46</f>
        <v>-80.3203393420238</v>
      </c>
      <c r="M58" s="65" t="n">
        <f aca="false">L58+M46</f>
        <v>223.531402677831</v>
      </c>
      <c r="N58" s="65" t="n">
        <f aca="false">M58+N46</f>
        <v>320.313949091356</v>
      </c>
      <c r="O58" s="65" t="n">
        <f aca="false">N58+O46</f>
        <v>407.873272337915</v>
      </c>
      <c r="P58" s="65" t="n">
        <f aca="false">O58+P46</f>
        <v>346.870860496007</v>
      </c>
      <c r="Q58" s="65" t="n">
        <f aca="false">P58+Q46</f>
        <v>270.409525262115</v>
      </c>
      <c r="R58" s="65" t="n">
        <f aca="false">Q58+R46</f>
        <v>165.45537078366</v>
      </c>
      <c r="S58" s="65" t="n">
        <f aca="false">R58+S46</f>
        <v>95.4897391639066</v>
      </c>
      <c r="T58" s="65" t="n">
        <f aca="false">S58+T46</f>
        <v>104.7875985635</v>
      </c>
      <c r="U58" s="65" t="n">
        <f aca="false">T58+U46</f>
        <v>112.946299593425</v>
      </c>
      <c r="V58" s="65" t="n">
        <f aca="false">U58+V46</f>
        <v>117.628121177753</v>
      </c>
      <c r="W58" s="65" t="n">
        <f aca="false">V58+W46</f>
        <v>119.904485306062</v>
      </c>
      <c r="X58" s="65" t="n">
        <f aca="false">W58+X46</f>
        <v>133.416694769384</v>
      </c>
      <c r="Y58" s="65" t="n">
        <f aca="false">X58+Y46</f>
        <v>142.952113867801</v>
      </c>
      <c r="Z58" s="65" t="n">
        <f aca="false">Y58+Z46</f>
        <v>152.180241084608</v>
      </c>
      <c r="AA58" s="65" t="n">
        <f aca="false">Z58+AA46</f>
        <v>161.11097931967</v>
      </c>
      <c r="AB58" s="65" t="n">
        <f aca="false">AA58+AB46</f>
        <v>177.122310849384</v>
      </c>
      <c r="AC58" s="65" t="n">
        <f aca="false">AB58+AC46</f>
        <v>191.219757629902</v>
      </c>
      <c r="AD58" s="65" t="n">
        <f aca="false">AC58+AD46</f>
        <v>203.372800858065</v>
      </c>
      <c r="AE58" s="65" t="n">
        <f aca="false">AD58+AE46</f>
        <v>213.399370080908</v>
      </c>
      <c r="AF58" s="65" t="n">
        <f aca="false">AE58+AF46</f>
        <v>181.426419421427</v>
      </c>
      <c r="AG58" s="65" t="n">
        <f aca="false">AF58+AG46</f>
        <v>186.708712062465</v>
      </c>
      <c r="AH58" s="65" t="n">
        <f aca="false">AG58+AH46</f>
        <v>191.820775620951</v>
      </c>
      <c r="AI58" s="65" t="n">
        <f aca="false">AH58+AI46</f>
        <v>196.768095961169</v>
      </c>
      <c r="AJ58" s="65" t="n">
        <f aca="false">AI58+AJ46</f>
        <v>201.555982157951</v>
      </c>
      <c r="AK58" s="65" t="n">
        <f aca="false">AJ58+AK46</f>
        <v>205.78620834358</v>
      </c>
      <c r="AL58" s="65" t="n">
        <f aca="false">AK58+AL46</f>
        <v>209.880109722633</v>
      </c>
      <c r="AM58" s="65" t="n">
        <f aca="false">AL58+AM46</f>
        <v>213.121550744027</v>
      </c>
      <c r="AN58" s="65" t="n">
        <f aca="false">AM58+AN46</f>
        <v>214.732960787907</v>
      </c>
      <c r="AO58" s="65" t="n">
        <f aca="false">AN58+AO46</f>
        <v>215.311392548924</v>
      </c>
      <c r="AP58" s="65" t="n">
        <f aca="false">AO58+AP46</f>
        <v>215.311392548924</v>
      </c>
      <c r="AQ58" s="65" t="n">
        <f aca="false">AP58+AQ46</f>
        <v>215.311392548924</v>
      </c>
      <c r="AR58" s="65" t="n">
        <f aca="false">AQ58+AR46</f>
        <v>215.311392548924</v>
      </c>
      <c r="AS58" s="65" t="n">
        <f aca="false">AR58+AS46</f>
        <v>215.311392548924</v>
      </c>
      <c r="AT58" s="81" t="n">
        <f aca="false">AS58+AT46</f>
        <v>215.311392548924</v>
      </c>
    </row>
    <row r="59" customFormat="false" ht="12.75" hidden="false" customHeight="false" outlineLevel="0" collapsed="false">
      <c r="A59" s="96"/>
      <c r="B59" s="7" t="s">
        <v>8</v>
      </c>
      <c r="C59" s="8" t="n">
        <f aca="false">AT59</f>
        <v>307.532371091529</v>
      </c>
      <c r="D59" s="65" t="n">
        <f aca="false">D47</f>
        <v>0</v>
      </c>
      <c r="E59" s="65" t="n">
        <f aca="false">D59+E47</f>
        <v>0</v>
      </c>
      <c r="F59" s="65" t="n">
        <f aca="false">E59+F47</f>
        <v>0</v>
      </c>
      <c r="G59" s="65" t="n">
        <f aca="false">F59+G47</f>
        <v>-74.5614035087719</v>
      </c>
      <c r="H59" s="65" t="n">
        <f aca="false">G59+H47</f>
        <v>-78.2833845117226</v>
      </c>
      <c r="I59" s="65" t="n">
        <f aca="false">H59+I47</f>
        <v>-67.0022084112211</v>
      </c>
      <c r="J59" s="65" t="n">
        <f aca="false">I59+J47</f>
        <v>-56.8561989486178</v>
      </c>
      <c r="K59" s="65" t="n">
        <f aca="false">J59+K47</f>
        <v>-44.4228425312586</v>
      </c>
      <c r="L59" s="65" t="n">
        <f aca="false">K59+L47</f>
        <v>-73.02189017436</v>
      </c>
      <c r="M59" s="65" t="n">
        <f aca="false">L59+M47</f>
        <v>-85.1863010712551</v>
      </c>
      <c r="N59" s="65" t="n">
        <f aca="false">M59+N47</f>
        <v>-84.435767118135</v>
      </c>
      <c r="O59" s="65" t="n">
        <f aca="false">N59+O47</f>
        <v>-68.8803735557433</v>
      </c>
      <c r="P59" s="65" t="n">
        <f aca="false">O59+P47</f>
        <v>-39.4865896685043</v>
      </c>
      <c r="Q59" s="65" t="n">
        <f aca="false">P59+Q47</f>
        <v>-4.60352936599137</v>
      </c>
      <c r="R59" s="65" t="n">
        <f aca="false">Q59+R47</f>
        <v>289.851561017132</v>
      </c>
      <c r="S59" s="65" t="n">
        <f aca="false">R59+S47</f>
        <v>271.997813951837</v>
      </c>
      <c r="T59" s="65" t="n">
        <f aca="false">S59+T47</f>
        <v>197.946929041512</v>
      </c>
      <c r="U59" s="65" t="n">
        <f aca="false">T59+U47</f>
        <v>143.356758139322</v>
      </c>
      <c r="V59" s="65" t="n">
        <f aca="false">U59+V47</f>
        <v>163.105963567843</v>
      </c>
      <c r="W59" s="65" t="n">
        <f aca="false">V59+W47</f>
        <v>181.277853829724</v>
      </c>
      <c r="X59" s="65" t="n">
        <f aca="false">W59+X47</f>
        <v>208.811726020714</v>
      </c>
      <c r="Y59" s="65" t="n">
        <f aca="false">X59+Y47</f>
        <v>231.991934376698</v>
      </c>
      <c r="Z59" s="65" t="n">
        <f aca="false">Y59+Z47</f>
        <v>250.275149885005</v>
      </c>
      <c r="AA59" s="65" t="n">
        <f aca="false">Z59+AA47</f>
        <v>263.280436802348</v>
      </c>
      <c r="AB59" s="65" t="n">
        <f aca="false">AA59+AB47</f>
        <v>285.786965241834</v>
      </c>
      <c r="AC59" s="65" t="n">
        <f aca="false">AB59+AC47</f>
        <v>307.568190115604</v>
      </c>
      <c r="AD59" s="65" t="n">
        <f aca="false">AC59+AD47</f>
        <v>328.647485319986</v>
      </c>
      <c r="AE59" s="65" t="n">
        <f aca="false">AD59+AE47</f>
        <v>349.04747149563</v>
      </c>
      <c r="AF59" s="65" t="n">
        <f aca="false">AE59+AF47</f>
        <v>272.755408355018</v>
      </c>
      <c r="AG59" s="65" t="n">
        <f aca="false">AF59+AG47</f>
        <v>280.506785135106</v>
      </c>
      <c r="AH59" s="65" t="n">
        <f aca="false">AG59+AH47</f>
        <v>287.222281086605</v>
      </c>
      <c r="AI59" s="65" t="n">
        <f aca="false">AH59+AI47</f>
        <v>292.960611450454</v>
      </c>
      <c r="AJ59" s="65" t="n">
        <f aca="false">AI59+AJ47</f>
        <v>297.3275068439</v>
      </c>
      <c r="AK59" s="65" t="n">
        <f aca="false">AJ59+AK47</f>
        <v>300.888666305576</v>
      </c>
      <c r="AL59" s="65" t="n">
        <f aca="false">AK59+AL47</f>
        <v>303.892021082554</v>
      </c>
      <c r="AM59" s="65" t="n">
        <f aca="false">AL59+AM47</f>
        <v>305.14542999216</v>
      </c>
      <c r="AN59" s="65" t="n">
        <f aca="false">AM59+AN47</f>
        <v>306.358446090682</v>
      </c>
      <c r="AO59" s="65" t="n">
        <f aca="false">AN59+AO47</f>
        <v>307.532371091529</v>
      </c>
      <c r="AP59" s="65" t="n">
        <f aca="false">AO59+AP47</f>
        <v>307.532371091529</v>
      </c>
      <c r="AQ59" s="65" t="n">
        <f aca="false">AP59+AQ47</f>
        <v>307.532371091529</v>
      </c>
      <c r="AR59" s="65" t="n">
        <f aca="false">AQ59+AR47</f>
        <v>307.532371091529</v>
      </c>
      <c r="AS59" s="65" t="n">
        <f aca="false">AR59+AS47</f>
        <v>307.532371091529</v>
      </c>
      <c r="AT59" s="81" t="n">
        <f aca="false">AS59+AT47</f>
        <v>307.532371091529</v>
      </c>
    </row>
    <row r="60" customFormat="false" ht="12.75" hidden="false" customHeight="false" outlineLevel="0" collapsed="false">
      <c r="A60" s="96"/>
      <c r="B60" s="13" t="s">
        <v>9</v>
      </c>
      <c r="C60" s="15" t="n">
        <f aca="false">SUM(C58:C59)</f>
        <v>522.843763640454</v>
      </c>
      <c r="D60" s="15" t="n">
        <f aca="false">SUM(D58:D59)</f>
        <v>-88.3093443342674</v>
      </c>
      <c r="E60" s="15" t="n">
        <f aca="false">SUM(E58:E59)</f>
        <v>-98.8459347145614</v>
      </c>
      <c r="F60" s="15" t="n">
        <f aca="false">SUM(F58:F59)</f>
        <v>-95.3207179559165</v>
      </c>
      <c r="G60" s="15" t="n">
        <f aca="false">SUM(G58:G59)</f>
        <v>-153.190476727846</v>
      </c>
      <c r="H60" s="15" t="n">
        <f aca="false">SUM(H58:H59)</f>
        <v>-156.053341091531</v>
      </c>
      <c r="I60" s="15" t="n">
        <f aca="false">SUM(I58:I59)</f>
        <v>-136.65053853282</v>
      </c>
      <c r="J60" s="15" t="n">
        <f aca="false">SUM(J58:J59)</f>
        <v>-141.011502043494</v>
      </c>
      <c r="K60" s="15" t="n">
        <f aca="false">SUM(K58:K59)</f>
        <v>-129.730677655221</v>
      </c>
      <c r="L60" s="15" t="n">
        <f aca="false">SUM(L58:L59)</f>
        <v>-153.342229516384</v>
      </c>
      <c r="M60" s="15" t="n">
        <f aca="false">SUM(M58:M59)</f>
        <v>138.345101606576</v>
      </c>
      <c r="N60" s="15" t="n">
        <f aca="false">SUM(N58:N59)</f>
        <v>235.878181973222</v>
      </c>
      <c r="O60" s="15" t="n">
        <f aca="false">SUM(O58:O59)</f>
        <v>338.992898782172</v>
      </c>
      <c r="P60" s="15" t="n">
        <f aca="false">SUM(P58:P59)</f>
        <v>307.384270827503</v>
      </c>
      <c r="Q60" s="15" t="n">
        <f aca="false">SUM(Q58:Q59)</f>
        <v>265.805995896124</v>
      </c>
      <c r="R60" s="15" t="n">
        <f aca="false">SUM(R58:R59)</f>
        <v>455.306931800792</v>
      </c>
      <c r="S60" s="15" t="n">
        <f aca="false">SUM(S58:S59)</f>
        <v>367.487553115744</v>
      </c>
      <c r="T60" s="15" t="n">
        <f aca="false">SUM(T58:T59)</f>
        <v>302.734527605012</v>
      </c>
      <c r="U60" s="15" t="n">
        <f aca="false">SUM(U58:U59)</f>
        <v>256.303057732747</v>
      </c>
      <c r="V60" s="15" t="n">
        <f aca="false">SUM(V58:V59)</f>
        <v>280.734084745595</v>
      </c>
      <c r="W60" s="15" t="n">
        <f aca="false">SUM(W58:W59)</f>
        <v>301.182339135787</v>
      </c>
      <c r="X60" s="15" t="n">
        <f aca="false">SUM(X58:X59)</f>
        <v>342.228420790098</v>
      </c>
      <c r="Y60" s="15" t="n">
        <f aca="false">SUM(Y58:Y59)</f>
        <v>374.944048244499</v>
      </c>
      <c r="Z60" s="15" t="n">
        <f aca="false">SUM(Z58:Z59)</f>
        <v>402.455390969613</v>
      </c>
      <c r="AA60" s="15" t="n">
        <f aca="false">SUM(AA58:AA59)</f>
        <v>424.391416122018</v>
      </c>
      <c r="AB60" s="15" t="n">
        <f aca="false">SUM(AB58:AB59)</f>
        <v>462.909276091218</v>
      </c>
      <c r="AC60" s="15" t="n">
        <f aca="false">SUM(AC58:AC59)</f>
        <v>498.787947745506</v>
      </c>
      <c r="AD60" s="15" t="n">
        <f aca="false">SUM(AD58:AD59)</f>
        <v>532.020286178051</v>
      </c>
      <c r="AE60" s="15" t="n">
        <f aca="false">SUM(AE58:AE59)</f>
        <v>562.446841576538</v>
      </c>
      <c r="AF60" s="15" t="n">
        <f aca="false">SUM(AF58:AF59)</f>
        <v>454.181827776445</v>
      </c>
      <c r="AG60" s="15" t="n">
        <f aca="false">SUM(AG58:AG59)</f>
        <v>467.215497197571</v>
      </c>
      <c r="AH60" s="15" t="n">
        <f aca="false">SUM(AH58:AH59)</f>
        <v>479.043056707556</v>
      </c>
      <c r="AI60" s="15" t="n">
        <f aca="false">SUM(AI58:AI59)</f>
        <v>489.728707411623</v>
      </c>
      <c r="AJ60" s="15" t="n">
        <f aca="false">SUM(AJ58:AJ59)</f>
        <v>498.883489001851</v>
      </c>
      <c r="AK60" s="15" t="n">
        <f aca="false">SUM(AK58:AK59)</f>
        <v>506.674874649156</v>
      </c>
      <c r="AL60" s="15" t="n">
        <f aca="false">SUM(AL58:AL59)</f>
        <v>513.772130805187</v>
      </c>
      <c r="AM60" s="15" t="n">
        <f aca="false">SUM(AM58:AM59)</f>
        <v>518.266980736187</v>
      </c>
      <c r="AN60" s="15" t="n">
        <f aca="false">SUM(AN58:AN59)</f>
        <v>521.091406878589</v>
      </c>
      <c r="AO60" s="15" t="n">
        <f aca="false">SUM(AO58:AO59)</f>
        <v>522.843763640454</v>
      </c>
      <c r="AP60" s="15" t="n">
        <f aca="false">SUM(AP58:AP59)</f>
        <v>522.843763640454</v>
      </c>
      <c r="AQ60" s="15" t="n">
        <f aca="false">SUM(AQ58:AQ59)</f>
        <v>522.843763640454</v>
      </c>
      <c r="AR60" s="15" t="n">
        <f aca="false">SUM(AR58:AR59)</f>
        <v>522.843763640454</v>
      </c>
      <c r="AS60" s="15" t="n">
        <f aca="false">SUM(AS58:AS59)</f>
        <v>522.843763640454</v>
      </c>
      <c r="AT60" s="89" t="n">
        <f aca="false">SUM(AT58:AT59)</f>
        <v>522.843763640454</v>
      </c>
    </row>
    <row r="65" s="63" customFormat="true" ht="12.75" hidden="false" customHeight="false" outlineLevel="0" collapsed="false">
      <c r="A65" s="62"/>
      <c r="B65" s="6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</row>
    <row r="87" customFormat="false" ht="12.75" hidden="false" customHeight="false" outlineLevel="0" collapsed="false">
      <c r="B87" s="2" t="s">
        <v>161</v>
      </c>
      <c r="D87" s="70"/>
    </row>
    <row r="88" customFormat="false" ht="12.75" hidden="false" customHeight="false" outlineLevel="0" collapsed="false">
      <c r="A88" s="63"/>
      <c r="B88" s="64" t="s">
        <v>1</v>
      </c>
      <c r="C88" s="64" t="s">
        <v>110</v>
      </c>
      <c r="D88" s="64" t="s">
        <v>111</v>
      </c>
      <c r="E88" s="64" t="s">
        <v>112</v>
      </c>
      <c r="F88" s="64" t="s">
        <v>113</v>
      </c>
      <c r="G88" s="64" t="s">
        <v>114</v>
      </c>
      <c r="H88" s="64" t="s">
        <v>115</v>
      </c>
      <c r="I88" s="64" t="s">
        <v>116</v>
      </c>
      <c r="J88" s="64" t="s">
        <v>117</v>
      </c>
      <c r="K88" s="64" t="s">
        <v>118</v>
      </c>
      <c r="L88" s="64" t="s">
        <v>119</v>
      </c>
      <c r="M88" s="64" t="s">
        <v>120</v>
      </c>
      <c r="N88" s="64" t="s">
        <v>121</v>
      </c>
      <c r="O88" s="64" t="s">
        <v>122</v>
      </c>
      <c r="P88" s="64" t="s">
        <v>123</v>
      </c>
      <c r="Q88" s="64" t="s">
        <v>124</v>
      </c>
      <c r="R88" s="64" t="s">
        <v>125</v>
      </c>
      <c r="S88" s="64" t="s">
        <v>126</v>
      </c>
      <c r="T88" s="64" t="s">
        <v>127</v>
      </c>
      <c r="U88" s="64" t="s">
        <v>128</v>
      </c>
      <c r="V88" s="64" t="s">
        <v>129</v>
      </c>
      <c r="W88" s="64" t="s">
        <v>130</v>
      </c>
      <c r="X88" s="64" t="s">
        <v>131</v>
      </c>
      <c r="Y88" s="64" t="s">
        <v>132</v>
      </c>
      <c r="Z88" s="64" t="s">
        <v>133</v>
      </c>
      <c r="AA88" s="64" t="s">
        <v>134</v>
      </c>
      <c r="AB88" s="64" t="s">
        <v>135</v>
      </c>
      <c r="AC88" s="64" t="s">
        <v>136</v>
      </c>
      <c r="AD88" s="64" t="s">
        <v>137</v>
      </c>
      <c r="AE88" s="64" t="s">
        <v>138</v>
      </c>
      <c r="AF88" s="64" t="s">
        <v>139</v>
      </c>
      <c r="AG88" s="64" t="s">
        <v>140</v>
      </c>
      <c r="AH88" s="64" t="s">
        <v>141</v>
      </c>
      <c r="AI88" s="64" t="s">
        <v>142</v>
      </c>
      <c r="AJ88" s="64" t="s">
        <v>143</v>
      </c>
      <c r="AK88" s="64" t="s">
        <v>144</v>
      </c>
      <c r="AL88" s="64" t="s">
        <v>145</v>
      </c>
      <c r="AM88" s="64" t="s">
        <v>146</v>
      </c>
      <c r="AN88" s="64" t="s">
        <v>147</v>
      </c>
      <c r="AO88" s="64" t="s">
        <v>148</v>
      </c>
      <c r="AP88" s="64" t="s">
        <v>149</v>
      </c>
      <c r="AQ88" s="64" t="s">
        <v>150</v>
      </c>
      <c r="AR88" s="64" t="s">
        <v>151</v>
      </c>
      <c r="AS88" s="64" t="s">
        <v>152</v>
      </c>
      <c r="AT88" s="64" t="s">
        <v>153</v>
      </c>
      <c r="AU88" s="63"/>
      <c r="AV88" s="63"/>
      <c r="AW88" s="63"/>
      <c r="AX88" s="63"/>
    </row>
    <row r="89" customFormat="false" ht="12.75" hidden="false" customHeight="false" outlineLevel="0" collapsed="false">
      <c r="B89" s="8" t="s">
        <v>7</v>
      </c>
      <c r="C89" s="8" t="n">
        <f aca="false">AT89</f>
        <v>1267.3006875</v>
      </c>
      <c r="D89" s="65" t="n">
        <f aca="false">D16</f>
        <v>-91.25</v>
      </c>
      <c r="E89" s="65" t="n">
        <f aca="false">D89+E16</f>
        <v>-102.5</v>
      </c>
      <c r="F89" s="65" t="n">
        <f aca="false">E89+F16</f>
        <v>-98.6107625</v>
      </c>
      <c r="G89" s="65" t="n">
        <f aca="false">F89+G16</f>
        <v>-79.5822875</v>
      </c>
      <c r="H89" s="65" t="n">
        <f aca="false">G89+H16</f>
        <v>-55.57028125</v>
      </c>
      <c r="I89" s="65" t="n">
        <f aca="false">H89+I16</f>
        <v>-15.32474375</v>
      </c>
      <c r="J89" s="65" t="n">
        <f aca="false">I89+J16</f>
        <v>24.54095625</v>
      </c>
      <c r="K89" s="65" t="n">
        <f aca="false">J89+K16</f>
        <v>65.514515625</v>
      </c>
      <c r="L89" s="65" t="n">
        <f aca="false">K89+L16</f>
        <v>112.0933640625</v>
      </c>
      <c r="M89" s="65" t="n">
        <f aca="false">L89+M16</f>
        <v>573.5972015625</v>
      </c>
      <c r="N89" s="65" t="n">
        <f aca="false">M89+N16</f>
        <v>725.4249515625</v>
      </c>
      <c r="O89" s="65" t="n">
        <f aca="false">N89+O16</f>
        <v>868.2089515625</v>
      </c>
      <c r="P89" s="65" t="n">
        <f aca="false">O89+P16</f>
        <v>920.5197015625</v>
      </c>
      <c r="Q89" s="65" t="n">
        <f aca="false">P89+Q16</f>
        <v>946.8296703125</v>
      </c>
      <c r="R89" s="65" t="n">
        <f aca="false">Q89+R16</f>
        <v>973.1396390625</v>
      </c>
      <c r="S89" s="65" t="n">
        <f aca="false">R89+S16</f>
        <v>996.1766746875</v>
      </c>
      <c r="T89" s="65" t="n">
        <f aca="false">S89+T16</f>
        <v>1012.403314375</v>
      </c>
      <c r="U89" s="65" t="n">
        <f aca="false">T89+U16</f>
        <v>1027.1160303125</v>
      </c>
      <c r="V89" s="65" t="n">
        <f aca="false">U89+V16</f>
        <v>1035.839975</v>
      </c>
      <c r="W89" s="65" t="n">
        <f aca="false">V89+W16</f>
        <v>1040.2229196875</v>
      </c>
      <c r="X89" s="65" t="n">
        <f aca="false">W89+X16</f>
        <v>1067.105864375</v>
      </c>
      <c r="Y89" s="65" t="n">
        <f aca="false">X89+Y16</f>
        <v>1086.7085903125</v>
      </c>
      <c r="Z89" s="65" t="n">
        <f aca="false">Y89+Z16</f>
        <v>1106.31131625</v>
      </c>
      <c r="AA89" s="65" t="n">
        <f aca="false">Z89+AA16</f>
        <v>1125.9140421875</v>
      </c>
      <c r="AB89" s="65" t="n">
        <f aca="false">AA89+AB16</f>
        <v>1162.228768125</v>
      </c>
      <c r="AC89" s="65" t="n">
        <f aca="false">AB89+AC16</f>
        <v>1195.267395625</v>
      </c>
      <c r="AD89" s="65" t="n">
        <f aca="false">AC89+AD16</f>
        <v>1224.697566875</v>
      </c>
      <c r="AE89" s="65" t="n">
        <f aca="false">AD89+AE16</f>
        <v>1249.786738125</v>
      </c>
      <c r="AF89" s="65" t="n">
        <f aca="false">AE89+AF16</f>
        <v>1167.11769902344</v>
      </c>
      <c r="AG89" s="65" t="n">
        <f aca="false">AF89+AG16</f>
        <v>1181.23035785156</v>
      </c>
      <c r="AH89" s="65" t="n">
        <f aca="false">AG89+AH16</f>
        <v>1195.34301667969</v>
      </c>
      <c r="AI89" s="65" t="n">
        <f aca="false">AH89+AI16</f>
        <v>1209.45567550781</v>
      </c>
      <c r="AJ89" s="65" t="n">
        <f aca="false">AI89+AJ16</f>
        <v>1223.56833433594</v>
      </c>
      <c r="AK89" s="65" t="n">
        <f aca="false">AJ89+AK16</f>
        <v>1236.45245625</v>
      </c>
      <c r="AL89" s="65" t="n">
        <f aca="false">AK89+AL16</f>
        <v>1249.33657816406</v>
      </c>
      <c r="AM89" s="65" t="n">
        <f aca="false">AL89+AM16</f>
        <v>1259.8775775</v>
      </c>
      <c r="AN89" s="65" t="n">
        <f aca="false">AM89+AN16</f>
        <v>1265.29229671875</v>
      </c>
      <c r="AO89" s="65" t="n">
        <f aca="false">AN89+AO16</f>
        <v>1267.3006875</v>
      </c>
      <c r="AP89" s="65" t="n">
        <f aca="false">AO89+AP16</f>
        <v>1267.3006875</v>
      </c>
      <c r="AQ89" s="65" t="n">
        <f aca="false">AP89+AQ16</f>
        <v>1267.3006875</v>
      </c>
      <c r="AR89" s="65" t="n">
        <f aca="false">AQ89+AR16</f>
        <v>1267.3006875</v>
      </c>
      <c r="AS89" s="65" t="n">
        <f aca="false">AR89+AS16</f>
        <v>1267.3006875</v>
      </c>
      <c r="AT89" s="65" t="n">
        <f aca="false">AS89+AT16</f>
        <v>1267.3006875</v>
      </c>
    </row>
    <row r="90" customFormat="false" ht="12.75" hidden="false" customHeight="false" outlineLevel="0" collapsed="false">
      <c r="B90" s="8" t="s">
        <v>8</v>
      </c>
      <c r="C90" s="8" t="n">
        <f aca="false">AT90</f>
        <v>1503.976359375</v>
      </c>
      <c r="D90" s="65" t="n">
        <f aca="false">D17</f>
        <v>0</v>
      </c>
      <c r="E90" s="65" t="n">
        <f aca="false">D90+E17</f>
        <v>0</v>
      </c>
      <c r="F90" s="65" t="n">
        <f aca="false">E90+F17</f>
        <v>0</v>
      </c>
      <c r="G90" s="65" t="n">
        <f aca="false">F90+G17</f>
        <v>-85</v>
      </c>
      <c r="H90" s="65" t="n">
        <f aca="false">G90+H17</f>
        <v>-89.38435</v>
      </c>
      <c r="I90" s="65" t="n">
        <f aca="false">H90+I17</f>
        <v>-75.65305</v>
      </c>
      <c r="J90" s="65" t="n">
        <f aca="false">I90+J17</f>
        <v>-39.892225</v>
      </c>
      <c r="K90" s="65" t="n">
        <f aca="false">J90+K17</f>
        <v>6.626165</v>
      </c>
      <c r="L90" s="65" t="n">
        <f aca="false">K90+L17</f>
        <v>28.71371</v>
      </c>
      <c r="M90" s="65" t="n">
        <f aca="false">L90+M17</f>
        <v>56.6869775</v>
      </c>
      <c r="N90" s="65" t="n">
        <f aca="false">M90+N17</f>
        <v>100.5580325</v>
      </c>
      <c r="O90" s="65" t="n">
        <f aca="false">N90+O17</f>
        <v>161.1655625</v>
      </c>
      <c r="P90" s="65" t="n">
        <f aca="false">O90+P17</f>
        <v>220.16799875</v>
      </c>
      <c r="Q90" s="65" t="n">
        <f aca="false">P90+Q17</f>
        <v>288.81534125</v>
      </c>
      <c r="R90" s="65" t="n">
        <f aca="false">Q90+R17</f>
        <v>915.65580875</v>
      </c>
      <c r="S90" s="65" t="n">
        <f aca="false">R90+S17</f>
        <v>1031.04600125</v>
      </c>
      <c r="T90" s="65" t="n">
        <f aca="false">S90+T17</f>
        <v>1098.64259375</v>
      </c>
      <c r="U90" s="65" t="n">
        <f aca="false">T90+U17</f>
        <v>1142.97958625</v>
      </c>
      <c r="V90" s="65" t="n">
        <f aca="false">U90+V17</f>
        <v>1185.50501375</v>
      </c>
      <c r="W90" s="65" t="n">
        <f aca="false">V90+W17</f>
        <v>1226.21887625</v>
      </c>
      <c r="X90" s="65" t="n">
        <f aca="false">W90+X17</f>
        <v>1280.998338125</v>
      </c>
      <c r="Y90" s="65" t="n">
        <f aca="false">X90+Y17</f>
        <v>1328.651751875</v>
      </c>
      <c r="Z90" s="65" t="n">
        <f aca="false">Y90+Z17</f>
        <v>1367.489628125</v>
      </c>
      <c r="AA90" s="65" t="n">
        <f aca="false">Z90+AA17</f>
        <v>1396.035876875</v>
      </c>
      <c r="AB90" s="65" t="n">
        <f aca="false">AA90+AB17</f>
        <v>1447.082125625</v>
      </c>
      <c r="AC90" s="65" t="n">
        <f aca="false">AB90+AC17</f>
        <v>1498.128374375</v>
      </c>
      <c r="AD90" s="65" t="n">
        <f aca="false">AC90+AD17</f>
        <v>1549.174623125</v>
      </c>
      <c r="AE90" s="65" t="n">
        <f aca="false">AD90+AE17</f>
        <v>1600.220871875</v>
      </c>
      <c r="AF90" s="65" t="n">
        <f aca="false">AE90+AF17</f>
        <v>1402.9606434375</v>
      </c>
      <c r="AG90" s="65" t="n">
        <f aca="false">AF90+AG17</f>
        <v>1423.66993453125</v>
      </c>
      <c r="AH90" s="65" t="n">
        <f aca="false">AG90+AH17</f>
        <v>1442.20912171875</v>
      </c>
      <c r="AI90" s="65" t="n">
        <f aca="false">AH90+AI17</f>
        <v>1458.578205</v>
      </c>
      <c r="AJ90" s="65" t="n">
        <f aca="false">AI90+AJ17</f>
        <v>1471.44996140625</v>
      </c>
      <c r="AK90" s="65" t="n">
        <f aca="false">AJ90+AK17</f>
        <v>1482.2962875</v>
      </c>
      <c r="AL90" s="65" t="n">
        <f aca="false">AK90+AL17</f>
        <v>1491.748295625</v>
      </c>
      <c r="AM90" s="65" t="n">
        <f aca="false">AL90+AM17</f>
        <v>1495.824316875</v>
      </c>
      <c r="AN90" s="65" t="n">
        <f aca="false">AM90+AN17</f>
        <v>1499.900338125</v>
      </c>
      <c r="AO90" s="65" t="n">
        <f aca="false">AN90+AO17</f>
        <v>1503.976359375</v>
      </c>
      <c r="AP90" s="65" t="n">
        <f aca="false">AO90+AP17</f>
        <v>1503.976359375</v>
      </c>
      <c r="AQ90" s="65" t="n">
        <f aca="false">AP90+AQ17</f>
        <v>1503.976359375</v>
      </c>
      <c r="AR90" s="65" t="n">
        <f aca="false">AQ90+AR17</f>
        <v>1503.976359375</v>
      </c>
      <c r="AS90" s="65" t="n">
        <f aca="false">AR90+AS17</f>
        <v>1503.976359375</v>
      </c>
      <c r="AT90" s="65" t="n">
        <f aca="false">AS90+AT17</f>
        <v>1503.976359375</v>
      </c>
    </row>
    <row r="91" customFormat="false" ht="12.75" hidden="false" customHeight="false" outlineLevel="0" collapsed="false">
      <c r="B91" s="66"/>
      <c r="C91" s="67" t="n">
        <f aca="false">SUM(C89:C90)</f>
        <v>2771.277046875</v>
      </c>
      <c r="D91" s="67" t="n">
        <f aca="false">SUM(D89:D90)</f>
        <v>-91.25</v>
      </c>
      <c r="E91" s="67" t="n">
        <f aca="false">SUM(E89:E90)</f>
        <v>-102.5</v>
      </c>
      <c r="F91" s="67" t="n">
        <f aca="false">SUM(F89:F90)</f>
        <v>-98.6107625</v>
      </c>
      <c r="G91" s="67" t="n">
        <f aca="false">SUM(G89:G90)</f>
        <v>-164.5822875</v>
      </c>
      <c r="H91" s="67" t="n">
        <f aca="false">SUM(H89:H90)</f>
        <v>-144.95463125</v>
      </c>
      <c r="I91" s="67" t="n">
        <f aca="false">SUM(I89:I90)</f>
        <v>-90.97779375</v>
      </c>
      <c r="J91" s="67" t="n">
        <f aca="false">SUM(J89:J90)</f>
        <v>-15.35126875</v>
      </c>
      <c r="K91" s="67" t="n">
        <f aca="false">SUM(K89:K90)</f>
        <v>72.140680625</v>
      </c>
      <c r="L91" s="67" t="n">
        <f aca="false">SUM(L89:L90)</f>
        <v>140.8070740625</v>
      </c>
      <c r="M91" s="67" t="n">
        <f aca="false">SUM(M89:M90)</f>
        <v>630.2841790625</v>
      </c>
      <c r="N91" s="67" t="n">
        <f aca="false">SUM(N89:N90)</f>
        <v>825.9829840625</v>
      </c>
      <c r="O91" s="67" t="n">
        <f aca="false">SUM(O89:O90)</f>
        <v>1029.3745140625</v>
      </c>
      <c r="P91" s="67" t="n">
        <f aca="false">SUM(P89:P90)</f>
        <v>1140.6877003125</v>
      </c>
      <c r="Q91" s="67" t="n">
        <f aca="false">SUM(Q89:Q90)</f>
        <v>1235.6450115625</v>
      </c>
      <c r="R91" s="67" t="n">
        <f aca="false">SUM(R89:R90)</f>
        <v>1888.7954478125</v>
      </c>
      <c r="S91" s="67" t="n">
        <f aca="false">SUM(S89:S90)</f>
        <v>2027.2226759375</v>
      </c>
      <c r="T91" s="67" t="n">
        <f aca="false">SUM(T89:T90)</f>
        <v>2111.045908125</v>
      </c>
      <c r="U91" s="67" t="n">
        <f aca="false">SUM(U89:U90)</f>
        <v>2170.0956165625</v>
      </c>
      <c r="V91" s="67" t="n">
        <f aca="false">SUM(V89:V90)</f>
        <v>2221.34498875</v>
      </c>
      <c r="W91" s="67" t="n">
        <f aca="false">SUM(W89:W90)</f>
        <v>2266.4417959375</v>
      </c>
      <c r="X91" s="67" t="n">
        <f aca="false">SUM(X89:X90)</f>
        <v>2348.1042025</v>
      </c>
      <c r="Y91" s="67" t="n">
        <f aca="false">SUM(Y89:Y90)</f>
        <v>2415.3603421875</v>
      </c>
      <c r="Z91" s="67" t="n">
        <f aca="false">SUM(Z89:Z90)</f>
        <v>2473.800944375</v>
      </c>
      <c r="AA91" s="67" t="n">
        <f aca="false">SUM(AA89:AA90)</f>
        <v>2521.9499190625</v>
      </c>
      <c r="AB91" s="67" t="n">
        <f aca="false">SUM(AB89:AB90)</f>
        <v>2609.31089375</v>
      </c>
      <c r="AC91" s="67" t="n">
        <f aca="false">SUM(AC89:AC90)</f>
        <v>2693.39577</v>
      </c>
      <c r="AD91" s="67" t="n">
        <f aca="false">SUM(AD89:AD90)</f>
        <v>2773.87219</v>
      </c>
      <c r="AE91" s="67" t="n">
        <f aca="false">SUM(AE89:AE90)</f>
        <v>2850.00761</v>
      </c>
      <c r="AF91" s="67" t="n">
        <f aca="false">SUM(AF89:AF90)</f>
        <v>2570.07834246094</v>
      </c>
      <c r="AG91" s="67" t="n">
        <f aca="false">SUM(AG89:AG90)</f>
        <v>2604.90029238281</v>
      </c>
      <c r="AH91" s="67" t="n">
        <f aca="false">SUM(AH89:AH90)</f>
        <v>2637.55213839844</v>
      </c>
      <c r="AI91" s="67" t="n">
        <f aca="false">SUM(AI89:AI90)</f>
        <v>2668.03388050781</v>
      </c>
      <c r="AJ91" s="67" t="n">
        <f aca="false">SUM(AJ89:AJ90)</f>
        <v>2695.01829574219</v>
      </c>
      <c r="AK91" s="67" t="n">
        <f aca="false">SUM(AK89:AK90)</f>
        <v>2718.74874375</v>
      </c>
      <c r="AL91" s="67" t="n">
        <f aca="false">SUM(AL89:AL90)</f>
        <v>2741.08487378906</v>
      </c>
      <c r="AM91" s="67" t="n">
        <f aca="false">SUM(AM89:AM90)</f>
        <v>2755.701894375</v>
      </c>
      <c r="AN91" s="67" t="n">
        <f aca="false">SUM(AN89:AN90)</f>
        <v>2765.19263484375</v>
      </c>
      <c r="AO91" s="67" t="n">
        <f aca="false">SUM(AO89:AO90)</f>
        <v>2771.277046875</v>
      </c>
      <c r="AP91" s="67" t="n">
        <f aca="false">SUM(AP89:AP90)</f>
        <v>2771.277046875</v>
      </c>
      <c r="AQ91" s="67" t="n">
        <f aca="false">SUM(AQ89:AQ90)</f>
        <v>2771.277046875</v>
      </c>
      <c r="AR91" s="67" t="n">
        <f aca="false">SUM(AR89:AR90)</f>
        <v>2771.277046875</v>
      </c>
      <c r="AS91" s="67" t="n">
        <f aca="false">SUM(AS89:AS90)</f>
        <v>2771.277046875</v>
      </c>
      <c r="AT91" s="67" t="n">
        <f aca="false">SUM(AT89:AT90)</f>
        <v>2771.277046875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59" activePane="bottomRight" state="frozen"/>
      <selection pane="topLeft" activeCell="A1" activeCellId="0" sqref="A1"/>
      <selection pane="topRight" activeCell="D1" activeCellId="0" sqref="D1"/>
      <selection pane="bottomLeft" activeCell="A59" activeCellId="0" sqref="A59"/>
      <selection pane="bottomRight" activeCell="B67" activeCellId="0" sqref="B67"/>
    </sheetView>
  </sheetViews>
  <sheetFormatPr defaultColWidth="8.77734375" defaultRowHeight="12.75" zeroHeight="false" outlineLevelRow="0" outlineLevelCol="0"/>
  <cols>
    <col collapsed="false" customWidth="true" hidden="false" outlineLevel="0" max="1" min="1" style="62" width="4.88"/>
    <col collapsed="false" customWidth="true" hidden="false" outlineLevel="0" max="2" min="2" style="62" width="52.22"/>
    <col collapsed="false" customWidth="true" hidden="false" outlineLevel="0" max="3" min="3" style="3" width="9.21"/>
    <col collapsed="false" customWidth="true" hidden="false" outlineLevel="0" max="24" min="4" style="3" width="7.22"/>
    <col collapsed="false" customWidth="true" hidden="false" outlineLevel="0" max="46" min="25" style="62" width="7.22"/>
    <col collapsed="false" customWidth="false" hidden="false" outlineLevel="0" max="16384" min="47" style="62" width="8.77"/>
  </cols>
  <sheetData>
    <row r="1" customFormat="false" ht="12.75" hidden="false" customHeight="false" outlineLevel="0" collapsed="false">
      <c r="B1" s="38" t="s">
        <v>109</v>
      </c>
    </row>
    <row r="2" customFormat="false" ht="12.75" hidden="false" customHeight="false" outlineLevel="0" collapsed="false">
      <c r="B2" s="38" t="s">
        <v>43</v>
      </c>
    </row>
    <row r="3" s="63" customFormat="true" ht="12.75" hidden="false" customHeight="false" outlineLevel="0" collapsed="false">
      <c r="B3" s="64" t="s">
        <v>1</v>
      </c>
      <c r="C3" s="64" t="s">
        <v>110</v>
      </c>
      <c r="D3" s="64" t="s">
        <v>111</v>
      </c>
      <c r="E3" s="64" t="s">
        <v>112</v>
      </c>
      <c r="F3" s="64" t="s">
        <v>113</v>
      </c>
      <c r="G3" s="64" t="s">
        <v>114</v>
      </c>
      <c r="H3" s="64" t="s">
        <v>115</v>
      </c>
      <c r="I3" s="64" t="s">
        <v>116</v>
      </c>
      <c r="J3" s="64" t="s">
        <v>117</v>
      </c>
      <c r="K3" s="64" t="s">
        <v>118</v>
      </c>
      <c r="L3" s="64" t="s">
        <v>119</v>
      </c>
      <c r="M3" s="64" t="s">
        <v>120</v>
      </c>
      <c r="N3" s="64" t="s">
        <v>121</v>
      </c>
      <c r="O3" s="64" t="s">
        <v>122</v>
      </c>
      <c r="P3" s="64" t="s">
        <v>123</v>
      </c>
      <c r="Q3" s="64" t="s">
        <v>124</v>
      </c>
      <c r="R3" s="64" t="s">
        <v>125</v>
      </c>
      <c r="S3" s="64" t="s">
        <v>126</v>
      </c>
      <c r="T3" s="64" t="s">
        <v>127</v>
      </c>
      <c r="U3" s="64" t="s">
        <v>128</v>
      </c>
      <c r="V3" s="64" t="s">
        <v>129</v>
      </c>
      <c r="W3" s="64" t="s">
        <v>130</v>
      </c>
      <c r="X3" s="64" t="s">
        <v>131</v>
      </c>
      <c r="Y3" s="64" t="s">
        <v>132</v>
      </c>
      <c r="Z3" s="64" t="s">
        <v>133</v>
      </c>
      <c r="AA3" s="64" t="s">
        <v>134</v>
      </c>
      <c r="AB3" s="64" t="s">
        <v>135</v>
      </c>
      <c r="AC3" s="64" t="s">
        <v>136</v>
      </c>
      <c r="AD3" s="64" t="s">
        <v>137</v>
      </c>
      <c r="AE3" s="64" t="s">
        <v>138</v>
      </c>
      <c r="AF3" s="64" t="s">
        <v>139</v>
      </c>
      <c r="AG3" s="64" t="s">
        <v>140</v>
      </c>
      <c r="AH3" s="64" t="s">
        <v>141</v>
      </c>
      <c r="AI3" s="64" t="s">
        <v>142</v>
      </c>
      <c r="AJ3" s="64" t="s">
        <v>143</v>
      </c>
      <c r="AK3" s="64" t="s">
        <v>144</v>
      </c>
      <c r="AL3" s="64" t="s">
        <v>145</v>
      </c>
      <c r="AM3" s="64" t="s">
        <v>146</v>
      </c>
      <c r="AN3" s="64" t="s">
        <v>147</v>
      </c>
      <c r="AO3" s="64" t="s">
        <v>148</v>
      </c>
      <c r="AP3" s="64" t="s">
        <v>149</v>
      </c>
      <c r="AQ3" s="64" t="s">
        <v>150</v>
      </c>
      <c r="AR3" s="64" t="s">
        <v>151</v>
      </c>
      <c r="AS3" s="64" t="s">
        <v>152</v>
      </c>
      <c r="AT3" s="64" t="s">
        <v>153</v>
      </c>
    </row>
    <row r="4" customFormat="false" ht="12.75" hidden="false" customHeight="false" outlineLevel="0" collapsed="false">
      <c r="B4" s="8" t="s">
        <v>7</v>
      </c>
      <c r="C4" s="8" t="n">
        <f aca="false">SUM(D4:ZZ4)</f>
        <v>2252.979</v>
      </c>
      <c r="D4" s="65" t="n">
        <f aca="false">'Cash In Flow Summary'!D4</f>
        <v>0</v>
      </c>
      <c r="E4" s="65" t="n">
        <f aca="false">'Cash In Flow Summary'!E4</f>
        <v>0</v>
      </c>
      <c r="F4" s="65" t="n">
        <f aca="false">'Cash In Flow Summary'!F4</f>
        <v>15.1392375</v>
      </c>
      <c r="G4" s="65" t="n">
        <f aca="false">'Cash In Flow Summary'!G4</f>
        <v>30.278475</v>
      </c>
      <c r="H4" s="65" t="n">
        <f aca="false">'Cash In Flow Summary'!H4</f>
        <v>46.51200625</v>
      </c>
      <c r="I4" s="65" t="n">
        <f aca="false">'Cash In Flow Summary'!I4</f>
        <v>62.7455375</v>
      </c>
      <c r="J4" s="65" t="n">
        <f aca="false">'Cash In Flow Summary'!J4</f>
        <v>62.3657</v>
      </c>
      <c r="K4" s="65" t="n">
        <f aca="false">'Cash In Flow Summary'!K4</f>
        <v>63.473559375</v>
      </c>
      <c r="L4" s="65" t="n">
        <f aca="false">'Cash In Flow Summary'!L4</f>
        <v>80.3288484375</v>
      </c>
      <c r="M4" s="65" t="n">
        <f aca="false">'Cash In Flow Summary'!M4</f>
        <v>495.2538375</v>
      </c>
      <c r="N4" s="65" t="n">
        <f aca="false">'Cash In Flow Summary'!N4</f>
        <v>185.57775</v>
      </c>
      <c r="O4" s="65" t="n">
        <f aca="false">'Cash In Flow Summary'!O4</f>
        <v>176.534</v>
      </c>
      <c r="P4" s="65" t="n">
        <f aca="false">'Cash In Flow Summary'!P4</f>
        <v>97.31075</v>
      </c>
      <c r="Q4" s="65" t="n">
        <f aca="false">'Cash In Flow Summary'!Q4</f>
        <v>71.30996875</v>
      </c>
      <c r="R4" s="65" t="n">
        <f aca="false">'Cash In Flow Summary'!R4</f>
        <v>71.30996875</v>
      </c>
      <c r="S4" s="65" t="n">
        <f aca="false">'Cash In Flow Summary'!S4</f>
        <v>68.037035625</v>
      </c>
      <c r="T4" s="65" t="n">
        <f aca="false">'Cash In Flow Summary'!T4</f>
        <v>61.2266396875</v>
      </c>
      <c r="U4" s="65" t="n">
        <f aca="false">'Cash In Flow Summary'!U4</f>
        <v>59.7127159375</v>
      </c>
      <c r="V4" s="65" t="n">
        <f aca="false">'Cash In Flow Summary'!V4</f>
        <v>53.7239446875</v>
      </c>
      <c r="W4" s="65" t="n">
        <f aca="false">'Cash In Flow Summary'!W4</f>
        <v>49.3829446875</v>
      </c>
      <c r="X4" s="65" t="n">
        <f aca="false">'Cash In Flow Summary'!X4</f>
        <v>49.3829446875</v>
      </c>
      <c r="Y4" s="65" t="n">
        <f aca="false">'Cash In Flow Summary'!Y4</f>
        <v>42.1027259375</v>
      </c>
      <c r="Z4" s="65" t="n">
        <f aca="false">'Cash In Flow Summary'!Z4</f>
        <v>42.1027259375</v>
      </c>
      <c r="AA4" s="65" t="n">
        <f aca="false">'Cash In Flow Summary'!AA4</f>
        <v>42.1027259375</v>
      </c>
      <c r="AB4" s="65" t="n">
        <f aca="false">'Cash In Flow Summary'!AB4</f>
        <v>36.3147259375</v>
      </c>
      <c r="AC4" s="65" t="n">
        <f aca="false">'Cash In Flow Summary'!AC4</f>
        <v>33.0386275</v>
      </c>
      <c r="AD4" s="65" t="n">
        <f aca="false">'Cash In Flow Summary'!AD4</f>
        <v>29.43017125</v>
      </c>
      <c r="AE4" s="65" t="n">
        <f aca="false">'Cash In Flow Summary'!AE4</f>
        <v>25.08917125</v>
      </c>
      <c r="AF4" s="65" t="n">
        <f aca="false">'Cash In Flow Summary'!AF4</f>
        <v>25.08917125</v>
      </c>
      <c r="AG4" s="65" t="n">
        <f aca="false">'Cash In Flow Summary'!AG4</f>
        <v>25.08917125</v>
      </c>
      <c r="AH4" s="65" t="n">
        <f aca="false">'Cash In Flow Summary'!AH4</f>
        <v>25.08917125</v>
      </c>
      <c r="AI4" s="65" t="n">
        <f aca="false">'Cash In Flow Summary'!AI4</f>
        <v>25.08917125</v>
      </c>
      <c r="AJ4" s="65" t="n">
        <f aca="false">'Cash In Flow Summary'!AJ4</f>
        <v>25.08917125</v>
      </c>
      <c r="AK4" s="65" t="n">
        <f aca="false">'Cash In Flow Summary'!AK4</f>
        <v>22.905105625</v>
      </c>
      <c r="AL4" s="65" t="n">
        <f aca="false">'Cash In Flow Summary'!AL4</f>
        <v>22.905105625</v>
      </c>
      <c r="AM4" s="65" t="n">
        <f aca="false">'Cash In Flow Summary'!AM4</f>
        <v>18.739554375</v>
      </c>
      <c r="AN4" s="65" t="n">
        <f aca="false">'Cash In Flow Summary'!AN4</f>
        <v>9.6261675</v>
      </c>
      <c r="AO4" s="65" t="n">
        <f aca="false">'Cash In Flow Summary'!AO4</f>
        <v>3.5704725</v>
      </c>
      <c r="AP4" s="65" t="n">
        <f aca="false">'Cash In Flow Summary'!AP4</f>
        <v>0</v>
      </c>
      <c r="AQ4" s="65" t="n">
        <f aca="false">'Cash In Flow Summary'!AQ4</f>
        <v>0</v>
      </c>
      <c r="AR4" s="65" t="n">
        <f aca="false">'Cash In Flow Summary'!AR4</f>
        <v>0</v>
      </c>
      <c r="AS4" s="65" t="n">
        <f aca="false">'Cash In Flow Summary'!AS4</f>
        <v>0</v>
      </c>
      <c r="AT4" s="65" t="n">
        <f aca="false">'Cash In Flow Summary'!AT4</f>
        <v>0</v>
      </c>
    </row>
    <row r="5" customFormat="false" ht="12.75" hidden="false" customHeight="false" outlineLevel="0" collapsed="false">
      <c r="B5" s="8" t="s">
        <v>8</v>
      </c>
      <c r="C5" s="8" t="n">
        <f aca="false">SUM(D5:ZZ5)</f>
        <v>2673.73575</v>
      </c>
      <c r="D5" s="65" t="n">
        <f aca="false">'Cash In Flow Summary'!D5</f>
        <v>0</v>
      </c>
      <c r="E5" s="65" t="n">
        <f aca="false">'Cash In Flow Summary'!E5</f>
        <v>0</v>
      </c>
      <c r="F5" s="65" t="n">
        <f aca="false">'Cash In Flow Summary'!F5</f>
        <v>0</v>
      </c>
      <c r="G5" s="65" t="n">
        <f aca="false">'Cash In Flow Summary'!G5</f>
        <v>0</v>
      </c>
      <c r="H5" s="65" t="n">
        <f aca="false">'Cash In Flow Summary'!H5</f>
        <v>18.11565</v>
      </c>
      <c r="I5" s="65" t="n">
        <f aca="false">'Cash In Flow Summary'!I5</f>
        <v>36.2313</v>
      </c>
      <c r="J5" s="65" t="n">
        <f aca="false">'Cash In Flow Summary'!J5</f>
        <v>58.260825</v>
      </c>
      <c r="K5" s="65" t="n">
        <f aca="false">'Cash In Flow Summary'!K5</f>
        <v>69.01839</v>
      </c>
      <c r="L5" s="65" t="n">
        <f aca="false">'Cash In Flow Summary'!L5</f>
        <v>67.087545</v>
      </c>
      <c r="M5" s="65" t="n">
        <f aca="false">'Cash In Flow Summary'!M5</f>
        <v>72.9732675</v>
      </c>
      <c r="N5" s="65" t="n">
        <f aca="false">'Cash In Flow Summary'!N5</f>
        <v>88.871055</v>
      </c>
      <c r="O5" s="65" t="n">
        <f aca="false">'Cash In Flow Summary'!O5</f>
        <v>105.60753</v>
      </c>
      <c r="P5" s="65" t="n">
        <f aca="false">'Cash In Flow Summary'!P5</f>
        <v>115.25243625</v>
      </c>
      <c r="Q5" s="65" t="n">
        <f aca="false">'Cash In Flow Summary'!Q5</f>
        <v>124.8973425</v>
      </c>
      <c r="R5" s="65" t="n">
        <f aca="false">'Cash In Flow Summary'!R5</f>
        <v>683.0904675</v>
      </c>
      <c r="S5" s="65" t="n">
        <f aca="false">'Cash In Flow Summary'!S5</f>
        <v>171.6401925</v>
      </c>
      <c r="T5" s="65" t="n">
        <f aca="false">'Cash In Flow Summary'!T5</f>
        <v>112.5965925</v>
      </c>
      <c r="U5" s="65" t="n">
        <f aca="false">'Cash In Flow Summary'!U5</f>
        <v>89.3369925</v>
      </c>
      <c r="V5" s="65" t="n">
        <f aca="false">'Cash In Flow Summary'!V5</f>
        <v>87.5254275</v>
      </c>
      <c r="W5" s="65" t="n">
        <f aca="false">'Cash In Flow Summary'!W5</f>
        <v>85.7138625</v>
      </c>
      <c r="X5" s="65" t="n">
        <f aca="false">'Cash In Flow Summary'!X5</f>
        <v>77.279461875</v>
      </c>
      <c r="Y5" s="65" t="n">
        <f aca="false">'Cash In Flow Summary'!Y5</f>
        <v>70.15341375</v>
      </c>
      <c r="Z5" s="65" t="n">
        <f aca="false">'Cash In Flow Summary'!Z5</f>
        <v>61.33787625</v>
      </c>
      <c r="AA5" s="65" t="n">
        <f aca="false">'Cash In Flow Summary'!AA5</f>
        <v>51.04624875</v>
      </c>
      <c r="AB5" s="65" t="n">
        <f aca="false">'Cash In Flow Summary'!AB5</f>
        <v>51.04624875</v>
      </c>
      <c r="AC5" s="65" t="n">
        <f aca="false">'Cash In Flow Summary'!AC5</f>
        <v>51.04624875</v>
      </c>
      <c r="AD5" s="65" t="n">
        <f aca="false">'Cash In Flow Summary'!AD5</f>
        <v>51.04624875</v>
      </c>
      <c r="AE5" s="65" t="n">
        <f aca="false">'Cash In Flow Summary'!AE5</f>
        <v>51.04624875</v>
      </c>
      <c r="AF5" s="65" t="n">
        <f aca="false">'Cash In Flow Summary'!AF5</f>
        <v>43.931383125</v>
      </c>
      <c r="AG5" s="65" t="n">
        <f aca="false">'Cash In Flow Summary'!AG5</f>
        <v>36.8165175</v>
      </c>
      <c r="AH5" s="65" t="n">
        <f aca="false">'Cash In Flow Summary'!AH5</f>
        <v>32.958555</v>
      </c>
      <c r="AI5" s="65" t="n">
        <f aca="false">'Cash In Flow Summary'!AI5</f>
        <v>29.1005925</v>
      </c>
      <c r="AJ5" s="65" t="n">
        <f aca="false">'Cash In Flow Summary'!AJ5</f>
        <v>22.8831225</v>
      </c>
      <c r="AK5" s="65" t="n">
        <f aca="false">'Cash In Flow Summary'!AK5</f>
        <v>19.2823575</v>
      </c>
      <c r="AL5" s="65" t="n">
        <f aca="false">'Cash In Flow Summary'!AL5</f>
        <v>16.80357</v>
      </c>
      <c r="AM5" s="65" t="n">
        <f aca="false">'Cash In Flow Summary'!AM5</f>
        <v>7.24626</v>
      </c>
      <c r="AN5" s="65" t="n">
        <f aca="false">'Cash In Flow Summary'!AN5</f>
        <v>7.24626</v>
      </c>
      <c r="AO5" s="65" t="n">
        <f aca="false">'Cash In Flow Summary'!AO5</f>
        <v>7.24626</v>
      </c>
      <c r="AP5" s="65" t="n">
        <f aca="false">'Cash In Flow Summary'!AP5</f>
        <v>0</v>
      </c>
      <c r="AQ5" s="65" t="n">
        <f aca="false">'Cash In Flow Summary'!AQ5</f>
        <v>0</v>
      </c>
      <c r="AR5" s="65" t="n">
        <f aca="false">'Cash In Flow Summary'!AR5</f>
        <v>0</v>
      </c>
      <c r="AS5" s="65" t="n">
        <f aca="false">'Cash In Flow Summary'!AS5</f>
        <v>0</v>
      </c>
      <c r="AT5" s="65" t="n">
        <f aca="false">'Cash In Flow Summary'!AT5</f>
        <v>0</v>
      </c>
    </row>
    <row r="6" s="63" customFormat="true" ht="12.75" hidden="false" customHeight="false" outlineLevel="0" collapsed="false">
      <c r="A6" s="62"/>
      <c r="B6" s="66"/>
      <c r="C6" s="67" t="n">
        <f aca="false">SUM(C4:C5)</f>
        <v>4926.71475</v>
      </c>
      <c r="D6" s="67" t="n">
        <f aca="false">SUM(D4:D5)</f>
        <v>0</v>
      </c>
      <c r="E6" s="67" t="n">
        <f aca="false">SUM(E4:E5)</f>
        <v>0</v>
      </c>
      <c r="F6" s="67" t="n">
        <f aca="false">SUM(F4:F5)</f>
        <v>15.1392375</v>
      </c>
      <c r="G6" s="67" t="n">
        <f aca="false">SUM(G4:G5)</f>
        <v>30.278475</v>
      </c>
      <c r="H6" s="67" t="n">
        <f aca="false">SUM(H4:H5)</f>
        <v>64.62765625</v>
      </c>
      <c r="I6" s="67" t="n">
        <f aca="false">SUM(I4:I5)</f>
        <v>98.9768375</v>
      </c>
      <c r="J6" s="67" t="n">
        <f aca="false">SUM(J4:J5)</f>
        <v>120.626525</v>
      </c>
      <c r="K6" s="67" t="n">
        <f aca="false">SUM(K4:K5)</f>
        <v>132.491949375</v>
      </c>
      <c r="L6" s="67" t="n">
        <f aca="false">SUM(L4:L5)</f>
        <v>147.4163934375</v>
      </c>
      <c r="M6" s="67" t="n">
        <f aca="false">SUM(M4:M5)</f>
        <v>568.227105</v>
      </c>
      <c r="N6" s="67" t="n">
        <f aca="false">SUM(N4:N5)</f>
        <v>274.448805</v>
      </c>
      <c r="O6" s="67" t="n">
        <f aca="false">SUM(O4:O5)</f>
        <v>282.14153</v>
      </c>
      <c r="P6" s="67" t="n">
        <f aca="false">SUM(P4:P5)</f>
        <v>212.56318625</v>
      </c>
      <c r="Q6" s="67" t="n">
        <f aca="false">SUM(Q4:Q5)</f>
        <v>196.20731125</v>
      </c>
      <c r="R6" s="67" t="n">
        <f aca="false">SUM(R4:R5)</f>
        <v>754.40043625</v>
      </c>
      <c r="S6" s="67" t="n">
        <f aca="false">SUM(S4:S5)</f>
        <v>239.677228125</v>
      </c>
      <c r="T6" s="67" t="n">
        <f aca="false">SUM(T4:T5)</f>
        <v>173.8232321875</v>
      </c>
      <c r="U6" s="67" t="n">
        <f aca="false">SUM(U4:U5)</f>
        <v>149.0497084375</v>
      </c>
      <c r="V6" s="67" t="n">
        <f aca="false">SUM(V4:V5)</f>
        <v>141.2493721875</v>
      </c>
      <c r="W6" s="67" t="n">
        <f aca="false">SUM(W4:W5)</f>
        <v>135.0968071875</v>
      </c>
      <c r="X6" s="67" t="n">
        <f aca="false">SUM(X4:X5)</f>
        <v>126.6624065625</v>
      </c>
      <c r="Y6" s="67" t="n">
        <f aca="false">SUM(Y4:Y5)</f>
        <v>112.2561396875</v>
      </c>
      <c r="Z6" s="67" t="n">
        <f aca="false">SUM(Z4:Z5)</f>
        <v>103.4406021875</v>
      </c>
      <c r="AA6" s="67" t="n">
        <f aca="false">SUM(AA4:AA5)</f>
        <v>93.1489746875</v>
      </c>
      <c r="AB6" s="67" t="n">
        <f aca="false">SUM(AB4:AB5)</f>
        <v>87.3609746875</v>
      </c>
      <c r="AC6" s="67" t="n">
        <f aca="false">SUM(AC4:AC5)</f>
        <v>84.08487625</v>
      </c>
      <c r="AD6" s="67" t="n">
        <f aca="false">SUM(AD4:AD5)</f>
        <v>80.47642</v>
      </c>
      <c r="AE6" s="67" t="n">
        <f aca="false">SUM(AE4:AE5)</f>
        <v>76.13542</v>
      </c>
      <c r="AF6" s="67" t="n">
        <f aca="false">SUM(AF4:AF5)</f>
        <v>69.020554375</v>
      </c>
      <c r="AG6" s="67" t="n">
        <f aca="false">SUM(AG4:AG5)</f>
        <v>61.90568875</v>
      </c>
      <c r="AH6" s="67" t="n">
        <f aca="false">SUM(AH4:AH5)</f>
        <v>58.04772625</v>
      </c>
      <c r="AI6" s="67" t="n">
        <f aca="false">SUM(AI4:AI5)</f>
        <v>54.18976375</v>
      </c>
      <c r="AJ6" s="67" t="n">
        <f aca="false">SUM(AJ4:AJ5)</f>
        <v>47.97229375</v>
      </c>
      <c r="AK6" s="67" t="n">
        <f aca="false">SUM(AK4:AK5)</f>
        <v>42.187463125</v>
      </c>
      <c r="AL6" s="67" t="n">
        <f aca="false">SUM(AL4:AL5)</f>
        <v>39.708675625</v>
      </c>
      <c r="AM6" s="67" t="n">
        <f aca="false">SUM(AM4:AM5)</f>
        <v>25.985814375</v>
      </c>
      <c r="AN6" s="67" t="n">
        <f aca="false">SUM(AN4:AN5)</f>
        <v>16.8724275</v>
      </c>
      <c r="AO6" s="67" t="n">
        <f aca="false">SUM(AO4:AO5)</f>
        <v>10.8167325</v>
      </c>
      <c r="AP6" s="67" t="n">
        <f aca="false">SUM(AP4:AP5)</f>
        <v>0</v>
      </c>
      <c r="AQ6" s="67" t="n">
        <f aca="false">SUM(AQ4:AQ5)</f>
        <v>0</v>
      </c>
      <c r="AR6" s="67" t="n">
        <f aca="false">SUM(AR4:AR5)</f>
        <v>0</v>
      </c>
      <c r="AS6" s="67" t="n">
        <f aca="false">SUM(AS4:AS5)</f>
        <v>0</v>
      </c>
      <c r="AT6" s="67" t="n">
        <f aca="false">SUM(AT4:AT5)</f>
        <v>0</v>
      </c>
      <c r="AU6" s="62"/>
      <c r="AV6" s="62"/>
      <c r="AW6" s="62"/>
      <c r="AX6" s="62"/>
    </row>
    <row r="7" customFormat="false" ht="12.75" hidden="false" customHeight="false" outlineLevel="0" collapsed="false">
      <c r="B7" s="68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</row>
    <row r="8" customFormat="false" ht="12.75" hidden="false" customHeight="false" outlineLevel="0" collapsed="false">
      <c r="B8" s="2" t="s">
        <v>44</v>
      </c>
      <c r="D8" s="70"/>
    </row>
    <row r="9" customFormat="false" ht="12.75" hidden="false" customHeight="false" outlineLevel="0" collapsed="false">
      <c r="A9" s="63"/>
      <c r="B9" s="64" t="s">
        <v>1</v>
      </c>
      <c r="C9" s="64" t="s">
        <v>110</v>
      </c>
      <c r="D9" s="64" t="s">
        <v>111</v>
      </c>
      <c r="E9" s="64" t="s">
        <v>112</v>
      </c>
      <c r="F9" s="64" t="s">
        <v>113</v>
      </c>
      <c r="G9" s="64" t="s">
        <v>114</v>
      </c>
      <c r="H9" s="64" t="s">
        <v>115</v>
      </c>
      <c r="I9" s="64" t="s">
        <v>116</v>
      </c>
      <c r="J9" s="64" t="s">
        <v>117</v>
      </c>
      <c r="K9" s="64" t="s">
        <v>118</v>
      </c>
      <c r="L9" s="64" t="s">
        <v>119</v>
      </c>
      <c r="M9" s="64" t="s">
        <v>120</v>
      </c>
      <c r="N9" s="64" t="s">
        <v>121</v>
      </c>
      <c r="O9" s="64" t="s">
        <v>122</v>
      </c>
      <c r="P9" s="64" t="s">
        <v>123</v>
      </c>
      <c r="Q9" s="64" t="s">
        <v>124</v>
      </c>
      <c r="R9" s="64" t="s">
        <v>125</v>
      </c>
      <c r="S9" s="64" t="s">
        <v>126</v>
      </c>
      <c r="T9" s="64" t="s">
        <v>127</v>
      </c>
      <c r="U9" s="64" t="s">
        <v>128</v>
      </c>
      <c r="V9" s="64" t="s">
        <v>129</v>
      </c>
      <c r="W9" s="64" t="s">
        <v>130</v>
      </c>
      <c r="X9" s="64" t="s">
        <v>131</v>
      </c>
      <c r="Y9" s="64" t="s">
        <v>132</v>
      </c>
      <c r="Z9" s="64" t="s">
        <v>133</v>
      </c>
      <c r="AA9" s="64" t="s">
        <v>134</v>
      </c>
      <c r="AB9" s="64" t="s">
        <v>135</v>
      </c>
      <c r="AC9" s="64" t="s">
        <v>136</v>
      </c>
      <c r="AD9" s="64" t="s">
        <v>137</v>
      </c>
      <c r="AE9" s="64" t="s">
        <v>138</v>
      </c>
      <c r="AF9" s="64" t="s">
        <v>139</v>
      </c>
      <c r="AG9" s="64" t="s">
        <v>140</v>
      </c>
      <c r="AH9" s="64" t="s">
        <v>141</v>
      </c>
      <c r="AI9" s="64" t="s">
        <v>142</v>
      </c>
      <c r="AJ9" s="64" t="s">
        <v>143</v>
      </c>
      <c r="AK9" s="64" t="s">
        <v>144</v>
      </c>
      <c r="AL9" s="64" t="s">
        <v>145</v>
      </c>
      <c r="AM9" s="64" t="s">
        <v>146</v>
      </c>
      <c r="AN9" s="64" t="s">
        <v>147</v>
      </c>
      <c r="AO9" s="64" t="s">
        <v>148</v>
      </c>
      <c r="AP9" s="64" t="s">
        <v>149</v>
      </c>
      <c r="AQ9" s="64" t="s">
        <v>150</v>
      </c>
      <c r="AR9" s="64" t="s">
        <v>151</v>
      </c>
      <c r="AS9" s="64" t="s">
        <v>152</v>
      </c>
      <c r="AT9" s="64" t="s">
        <v>153</v>
      </c>
      <c r="AU9" s="63"/>
      <c r="AV9" s="63"/>
      <c r="AW9" s="63"/>
      <c r="AX9" s="63"/>
    </row>
    <row r="10" customFormat="false" ht="12.75" hidden="false" customHeight="false" outlineLevel="0" collapsed="false">
      <c r="B10" s="8" t="s">
        <v>7</v>
      </c>
      <c r="C10" s="8" t="n">
        <f aca="false">SUM(D10:ZZ10)</f>
        <v>985.6783125</v>
      </c>
      <c r="D10" s="71" t="n">
        <f aca="false">Offers!$C$6/4</f>
        <v>12.5</v>
      </c>
      <c r="E10" s="65" t="n">
        <f aca="false">Offers!$C$6/4</f>
        <v>12.5</v>
      </c>
      <c r="F10" s="65" t="n">
        <f aca="false">Offers!$C$6/4</f>
        <v>12.5</v>
      </c>
      <c r="G10" s="65" t="n">
        <f aca="false">Offers!$C$6/4</f>
        <v>12.5</v>
      </c>
      <c r="H10" s="65" t="n">
        <f aca="false">Offers!$C$7/4</f>
        <v>25</v>
      </c>
      <c r="I10" s="65" t="n">
        <f aca="false">Offers!$C$7/4</f>
        <v>25</v>
      </c>
      <c r="J10" s="65" t="n">
        <f aca="false">Offers!$C$7/4</f>
        <v>25</v>
      </c>
      <c r="K10" s="65" t="n">
        <f aca="false">Offers!$C$7/4</f>
        <v>25</v>
      </c>
      <c r="L10" s="65" t="n">
        <f aca="false">Offers!$C$8/4</f>
        <v>37.5</v>
      </c>
      <c r="M10" s="65" t="n">
        <f aca="false">Offers!$C$8/4</f>
        <v>37.5</v>
      </c>
      <c r="N10" s="65" t="n">
        <f aca="false">Offers!$C$8/4</f>
        <v>37.5</v>
      </c>
      <c r="O10" s="65" t="n">
        <f aca="false">Offers!$C$8/4</f>
        <v>37.5</v>
      </c>
      <c r="P10" s="65" t="n">
        <f aca="false">Offers!$C$9/4</f>
        <v>50</v>
      </c>
      <c r="Q10" s="65" t="n">
        <f aca="false">Offers!$C$9/4</f>
        <v>50</v>
      </c>
      <c r="R10" s="65" t="n">
        <f aca="false">Offers!$C$9/4</f>
        <v>50</v>
      </c>
      <c r="S10" s="65" t="n">
        <f aca="false">Offers!$C$9/4</f>
        <v>50</v>
      </c>
      <c r="T10" s="65" t="n">
        <f aca="false">Offers!$C$10/4</f>
        <v>50</v>
      </c>
      <c r="U10" s="65" t="n">
        <f aca="false">Offers!$C$10/4</f>
        <v>50</v>
      </c>
      <c r="V10" s="65" t="n">
        <f aca="false">Offers!$C$10/4</f>
        <v>50</v>
      </c>
      <c r="W10" s="65" t="n">
        <f aca="false">Offers!$C$10/4</f>
        <v>50</v>
      </c>
      <c r="X10" s="65" t="n">
        <f aca="false">Offers!$C$11/4</f>
        <v>25</v>
      </c>
      <c r="Y10" s="65" t="n">
        <f aca="false">Offers!$C$11/4</f>
        <v>25</v>
      </c>
      <c r="Z10" s="65" t="n">
        <f aca="false">Offers!$C$11/4</f>
        <v>25</v>
      </c>
      <c r="AA10" s="65" t="n">
        <f aca="false">Offers!$C$11/4</f>
        <v>25</v>
      </c>
      <c r="AB10" s="65" t="n">
        <f aca="false">Offers!$C$12/4</f>
        <v>0</v>
      </c>
      <c r="AC10" s="65" t="n">
        <f aca="false">Offers!$C$12/4</f>
        <v>0</v>
      </c>
      <c r="AD10" s="65" t="n">
        <f aca="false">Offers!$C$12/4</f>
        <v>0</v>
      </c>
      <c r="AE10" s="65" t="n">
        <f aca="false">Offers!$C$12/4</f>
        <v>0</v>
      </c>
      <c r="AF10" s="65" t="n">
        <f aca="false">-SUM(D10:AE10)+SUM('Cash In Flow Summary'!D37:AE37)+'Cash In Flow Summary'!AF37</f>
        <v>107.758210351562</v>
      </c>
      <c r="AG10" s="65" t="n">
        <f aca="false">'Cash In Flow Summary'!AG37</f>
        <v>10.976512421875</v>
      </c>
      <c r="AH10" s="65" t="n">
        <f aca="false">'Cash In Flow Summary'!AH37</f>
        <v>10.976512421875</v>
      </c>
      <c r="AI10" s="65" t="n">
        <f aca="false">'Cash In Flow Summary'!AI37</f>
        <v>10.976512421875</v>
      </c>
      <c r="AJ10" s="65" t="n">
        <f aca="false">'Cash In Flow Summary'!AJ37</f>
        <v>10.976512421875</v>
      </c>
      <c r="AK10" s="65" t="n">
        <f aca="false">'Cash In Flow Summary'!AK37</f>
        <v>10.0209837109375</v>
      </c>
      <c r="AL10" s="65" t="n">
        <f aca="false">'Cash In Flow Summary'!AL37</f>
        <v>10.0209837109375</v>
      </c>
      <c r="AM10" s="65" t="n">
        <f aca="false">'Cash In Flow Summary'!AM37</f>
        <v>8.1985550390625</v>
      </c>
      <c r="AN10" s="65" t="n">
        <f aca="false">'Cash In Flow Summary'!AN37</f>
        <v>4.21144828125</v>
      </c>
      <c r="AO10" s="65" t="n">
        <f aca="false">'Cash In Flow Summary'!AO37</f>
        <v>1.56208171875</v>
      </c>
      <c r="AP10" s="65" t="n">
        <f aca="false">'Cash In Flow Summary'!AP37</f>
        <v>0</v>
      </c>
      <c r="AQ10" s="65" t="n">
        <f aca="false">'Cash In Flow Summary'!AQ37</f>
        <v>0</v>
      </c>
      <c r="AR10" s="65" t="n">
        <f aca="false">'Cash In Flow Summary'!AR37</f>
        <v>0</v>
      </c>
      <c r="AS10" s="65" t="n">
        <f aca="false">'Cash In Flow Summary'!AS37</f>
        <v>0</v>
      </c>
      <c r="AT10" s="65" t="n">
        <f aca="false">'Cash In Flow Summary'!AT37</f>
        <v>0</v>
      </c>
    </row>
    <row r="11" customFormat="false" ht="12.75" hidden="false" customHeight="false" outlineLevel="0" collapsed="false">
      <c r="B11" s="8" t="s">
        <v>8</v>
      </c>
      <c r="C11" s="8" t="n">
        <f aca="false">SUM(D11:ZZ11)</f>
        <v>1169.759390625</v>
      </c>
      <c r="D11" s="65" t="n">
        <f aca="false">Offers!$D$6/4</f>
        <v>0</v>
      </c>
      <c r="E11" s="65" t="n">
        <f aca="false">Offers!$D$6/4</f>
        <v>0</v>
      </c>
      <c r="F11" s="65" t="n">
        <f aca="false">Offers!$D$6/4</f>
        <v>0</v>
      </c>
      <c r="G11" s="71" t="n">
        <f aca="false">Offers!$D$6/4</f>
        <v>0</v>
      </c>
      <c r="H11" s="65" t="n">
        <f aca="false">Offers!$D$7/4</f>
        <v>25</v>
      </c>
      <c r="I11" s="65" t="n">
        <f aca="false">Offers!$D$7/4</f>
        <v>25</v>
      </c>
      <c r="J11" s="65" t="n">
        <f aca="false">Offers!$D$7/4</f>
        <v>25</v>
      </c>
      <c r="K11" s="65" t="n">
        <f aca="false">Offers!$D$7/4</f>
        <v>25</v>
      </c>
      <c r="L11" s="65" t="n">
        <f aca="false">Offers!$D$8/4</f>
        <v>50</v>
      </c>
      <c r="M11" s="65" t="n">
        <f aca="false">Offers!$D$8/4</f>
        <v>50</v>
      </c>
      <c r="N11" s="65" t="n">
        <f aca="false">Offers!$D$8/4</f>
        <v>50</v>
      </c>
      <c r="O11" s="65" t="n">
        <f aca="false">Offers!$D$8/4</f>
        <v>50</v>
      </c>
      <c r="P11" s="65" t="n">
        <f aca="false">Offers!$D$9/4</f>
        <v>62.5</v>
      </c>
      <c r="Q11" s="65" t="n">
        <f aca="false">Offers!$D$9/4</f>
        <v>62.5</v>
      </c>
      <c r="R11" s="65" t="n">
        <f aca="false">Offers!$D$9/4</f>
        <v>62.5</v>
      </c>
      <c r="S11" s="65" t="n">
        <f aca="false">Offers!$D$9/4</f>
        <v>62.5</v>
      </c>
      <c r="T11" s="65" t="n">
        <f aca="false">Offers!$D$10/4</f>
        <v>50</v>
      </c>
      <c r="U11" s="65" t="n">
        <f aca="false">Offers!$D$10/4</f>
        <v>50</v>
      </c>
      <c r="V11" s="65" t="n">
        <f aca="false">Offers!$D$10/4</f>
        <v>50</v>
      </c>
      <c r="W11" s="65" t="n">
        <f aca="false">Offers!$D$10/4</f>
        <v>50</v>
      </c>
      <c r="X11" s="65" t="n">
        <f aca="false">Offers!$D$11/4</f>
        <v>25</v>
      </c>
      <c r="Y11" s="65" t="n">
        <f aca="false">Offers!$D$11/4</f>
        <v>25</v>
      </c>
      <c r="Z11" s="65" t="n">
        <f aca="false">Offers!$D$11/4</f>
        <v>25</v>
      </c>
      <c r="AA11" s="65" t="n">
        <f aca="false">Offers!$D$11/4</f>
        <v>25</v>
      </c>
      <c r="AB11" s="65" t="n">
        <f aca="false">Offers!$D$12/4</f>
        <v>0</v>
      </c>
      <c r="AC11" s="65" t="n">
        <f aca="false">Offers!$D$12/4</f>
        <v>0</v>
      </c>
      <c r="AD11" s="65" t="n">
        <f aca="false">Offers!$D$12/4</f>
        <v>0</v>
      </c>
      <c r="AE11" s="65" t="n">
        <f aca="false">Offers!$D$12/4</f>
        <v>0</v>
      </c>
      <c r="AF11" s="65" t="n">
        <f aca="false">-SUM(D11:AE11)+SUM('Cash In Flow Summary'!D38:AE38)+'Cash In Flow Summary'!AF38</f>
        <v>241.1916115625</v>
      </c>
      <c r="AG11" s="65" t="n">
        <f aca="false">'Cash In Flow Summary'!AG38</f>
        <v>16.10722640625</v>
      </c>
      <c r="AH11" s="65" t="n">
        <f aca="false">'Cash In Flow Summary'!AH38</f>
        <v>14.4193678125</v>
      </c>
      <c r="AI11" s="65" t="n">
        <f aca="false">'Cash In Flow Summary'!AI38</f>
        <v>12.73150921875</v>
      </c>
      <c r="AJ11" s="65" t="n">
        <f aca="false">'Cash In Flow Summary'!AJ38</f>
        <v>10.01136609375</v>
      </c>
      <c r="AK11" s="65" t="n">
        <f aca="false">'Cash In Flow Summary'!AK38</f>
        <v>8.43603140625</v>
      </c>
      <c r="AL11" s="65" t="n">
        <f aca="false">'Cash In Flow Summary'!AL38</f>
        <v>7.351561875</v>
      </c>
      <c r="AM11" s="65" t="n">
        <f aca="false">'Cash In Flow Summary'!AM38</f>
        <v>3.17023875</v>
      </c>
      <c r="AN11" s="65" t="n">
        <f aca="false">'Cash In Flow Summary'!AN38</f>
        <v>3.17023875</v>
      </c>
      <c r="AO11" s="65" t="n">
        <f aca="false">'Cash In Flow Summary'!AO38</f>
        <v>3.17023875</v>
      </c>
      <c r="AP11" s="65" t="n">
        <f aca="false">'Cash In Flow Summary'!AP38</f>
        <v>0</v>
      </c>
      <c r="AQ11" s="65" t="n">
        <f aca="false">'Cash In Flow Summary'!AQ38</f>
        <v>0</v>
      </c>
      <c r="AR11" s="65" t="n">
        <f aca="false">'Cash In Flow Summary'!AR38</f>
        <v>0</v>
      </c>
      <c r="AS11" s="65" t="n">
        <f aca="false">'Cash In Flow Summary'!AS38</f>
        <v>0</v>
      </c>
      <c r="AT11" s="65" t="n">
        <f aca="false">'Cash In Flow Summary'!AT38</f>
        <v>0</v>
      </c>
    </row>
    <row r="12" customFormat="false" ht="12.75" hidden="false" customHeight="false" outlineLevel="0" collapsed="false">
      <c r="B12" s="66"/>
      <c r="C12" s="67" t="n">
        <f aca="false">SUM(C10:C11)</f>
        <v>2155.437703125</v>
      </c>
      <c r="D12" s="67" t="n">
        <f aca="false">SUM(D10:D11)</f>
        <v>12.5</v>
      </c>
      <c r="E12" s="67" t="n">
        <f aca="false">SUM(E10:E11)</f>
        <v>12.5</v>
      </c>
      <c r="F12" s="67" t="n">
        <f aca="false">SUM(F10:F11)</f>
        <v>12.5</v>
      </c>
      <c r="G12" s="67" t="n">
        <f aca="false">SUM(G10:G11)</f>
        <v>12.5</v>
      </c>
      <c r="H12" s="67" t="n">
        <f aca="false">SUM(H10:H11)</f>
        <v>50</v>
      </c>
      <c r="I12" s="67" t="n">
        <f aca="false">SUM(I10:I11)</f>
        <v>50</v>
      </c>
      <c r="J12" s="67" t="n">
        <f aca="false">SUM(J10:J11)</f>
        <v>50</v>
      </c>
      <c r="K12" s="67" t="n">
        <f aca="false">SUM(K10:K11)</f>
        <v>50</v>
      </c>
      <c r="L12" s="67" t="n">
        <f aca="false">SUM(L10:L11)</f>
        <v>87.5</v>
      </c>
      <c r="M12" s="67" t="n">
        <f aca="false">SUM(M10:M11)</f>
        <v>87.5</v>
      </c>
      <c r="N12" s="67" t="n">
        <f aca="false">SUM(N10:N11)</f>
        <v>87.5</v>
      </c>
      <c r="O12" s="67" t="n">
        <f aca="false">SUM(O10:O11)</f>
        <v>87.5</v>
      </c>
      <c r="P12" s="67" t="n">
        <f aca="false">SUM(P10:P11)</f>
        <v>112.5</v>
      </c>
      <c r="Q12" s="67" t="n">
        <f aca="false">SUM(Q10:Q11)</f>
        <v>112.5</v>
      </c>
      <c r="R12" s="67" t="n">
        <f aca="false">SUM(R10:R11)</f>
        <v>112.5</v>
      </c>
      <c r="S12" s="67" t="n">
        <f aca="false">SUM(S10:S11)</f>
        <v>112.5</v>
      </c>
      <c r="T12" s="67" t="n">
        <f aca="false">SUM(T10:T11)</f>
        <v>100</v>
      </c>
      <c r="U12" s="67" t="n">
        <f aca="false">SUM(U10:U11)</f>
        <v>100</v>
      </c>
      <c r="V12" s="67" t="n">
        <f aca="false">SUM(V10:V11)</f>
        <v>100</v>
      </c>
      <c r="W12" s="67" t="n">
        <f aca="false">SUM(W10:W11)</f>
        <v>100</v>
      </c>
      <c r="X12" s="67" t="n">
        <f aca="false">SUM(X10:X11)</f>
        <v>50</v>
      </c>
      <c r="Y12" s="67" t="n">
        <f aca="false">SUM(Y10:Y11)</f>
        <v>50</v>
      </c>
      <c r="Z12" s="67" t="n">
        <f aca="false">SUM(Z10:Z11)</f>
        <v>50</v>
      </c>
      <c r="AA12" s="67" t="n">
        <f aca="false">SUM(AA10:AA11)</f>
        <v>50</v>
      </c>
      <c r="AB12" s="67" t="n">
        <f aca="false">SUM(AB10:AB11)</f>
        <v>0</v>
      </c>
      <c r="AC12" s="67" t="n">
        <f aca="false">SUM(AC10:AC11)</f>
        <v>0</v>
      </c>
      <c r="AD12" s="67" t="n">
        <f aca="false">SUM(AD10:AD11)</f>
        <v>0</v>
      </c>
      <c r="AE12" s="67" t="n">
        <f aca="false">SUM(AE10:AE11)</f>
        <v>0</v>
      </c>
      <c r="AF12" s="67" t="n">
        <f aca="false">SUM(AF10:AF11)</f>
        <v>348.949821914062</v>
      </c>
      <c r="AG12" s="67" t="n">
        <f aca="false">SUM(AG10:AG11)</f>
        <v>27.083738828125</v>
      </c>
      <c r="AH12" s="67" t="n">
        <f aca="false">SUM(AH10:AH11)</f>
        <v>25.395880234375</v>
      </c>
      <c r="AI12" s="67" t="n">
        <f aca="false">SUM(AI10:AI11)</f>
        <v>23.708021640625</v>
      </c>
      <c r="AJ12" s="67" t="n">
        <f aca="false">SUM(AJ10:AJ11)</f>
        <v>20.987878515625</v>
      </c>
      <c r="AK12" s="67" t="n">
        <f aca="false">SUM(AK10:AK11)</f>
        <v>18.4570151171875</v>
      </c>
      <c r="AL12" s="67" t="n">
        <f aca="false">SUM(AL10:AL11)</f>
        <v>17.3725455859375</v>
      </c>
      <c r="AM12" s="67" t="n">
        <f aca="false">SUM(AM10:AM11)</f>
        <v>11.3687937890625</v>
      </c>
      <c r="AN12" s="67" t="n">
        <f aca="false">SUM(AN10:AN11)</f>
        <v>7.38168703125</v>
      </c>
      <c r="AO12" s="67" t="n">
        <f aca="false">SUM(AO10:AO11)</f>
        <v>4.73232046875</v>
      </c>
      <c r="AP12" s="67" t="n">
        <f aca="false">SUM(AP10:AP11)</f>
        <v>0</v>
      </c>
      <c r="AQ12" s="67" t="n">
        <f aca="false">SUM(AQ10:AQ11)</f>
        <v>0</v>
      </c>
      <c r="AR12" s="67" t="n">
        <f aca="false">SUM(AR10:AR11)</f>
        <v>0</v>
      </c>
      <c r="AS12" s="67" t="n">
        <f aca="false">SUM(AS10:AS11)</f>
        <v>0</v>
      </c>
      <c r="AT12" s="67" t="n">
        <f aca="false">SUM(AT10:AT11)</f>
        <v>0</v>
      </c>
    </row>
    <row r="14" customFormat="false" ht="12.75" hidden="false" customHeight="false" outlineLevel="0" collapsed="false">
      <c r="A14" s="72"/>
      <c r="B14" s="73" t="s">
        <v>154</v>
      </c>
      <c r="C14" s="74"/>
      <c r="D14" s="75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7"/>
    </row>
    <row r="15" s="63" customFormat="true" ht="12.75" hidden="false" customHeight="false" outlineLevel="0" collapsed="false">
      <c r="A15" s="78"/>
      <c r="B15" s="79" t="s">
        <v>1</v>
      </c>
      <c r="C15" s="64" t="s">
        <v>110</v>
      </c>
      <c r="D15" s="64" t="s">
        <v>111</v>
      </c>
      <c r="E15" s="64" t="s">
        <v>112</v>
      </c>
      <c r="F15" s="64" t="s">
        <v>113</v>
      </c>
      <c r="G15" s="64" t="s">
        <v>114</v>
      </c>
      <c r="H15" s="64" t="s">
        <v>115</v>
      </c>
      <c r="I15" s="64" t="s">
        <v>116</v>
      </c>
      <c r="J15" s="64" t="s">
        <v>117</v>
      </c>
      <c r="K15" s="64" t="s">
        <v>118</v>
      </c>
      <c r="L15" s="64" t="s">
        <v>119</v>
      </c>
      <c r="M15" s="64" t="s">
        <v>120</v>
      </c>
      <c r="N15" s="64" t="s">
        <v>121</v>
      </c>
      <c r="O15" s="64" t="s">
        <v>122</v>
      </c>
      <c r="P15" s="64" t="s">
        <v>123</v>
      </c>
      <c r="Q15" s="64" t="s">
        <v>124</v>
      </c>
      <c r="R15" s="64" t="s">
        <v>125</v>
      </c>
      <c r="S15" s="64" t="s">
        <v>126</v>
      </c>
      <c r="T15" s="64" t="s">
        <v>127</v>
      </c>
      <c r="U15" s="64" t="s">
        <v>128</v>
      </c>
      <c r="V15" s="64" t="s">
        <v>129</v>
      </c>
      <c r="W15" s="64" t="s">
        <v>130</v>
      </c>
      <c r="X15" s="64" t="s">
        <v>131</v>
      </c>
      <c r="Y15" s="64" t="s">
        <v>132</v>
      </c>
      <c r="Z15" s="64" t="s">
        <v>133</v>
      </c>
      <c r="AA15" s="64" t="s">
        <v>134</v>
      </c>
      <c r="AB15" s="64" t="s">
        <v>135</v>
      </c>
      <c r="AC15" s="64" t="s">
        <v>136</v>
      </c>
      <c r="AD15" s="64" t="s">
        <v>137</v>
      </c>
      <c r="AE15" s="64" t="s">
        <v>138</v>
      </c>
      <c r="AF15" s="64" t="s">
        <v>139</v>
      </c>
      <c r="AG15" s="64" t="s">
        <v>140</v>
      </c>
      <c r="AH15" s="64" t="s">
        <v>141</v>
      </c>
      <c r="AI15" s="64" t="s">
        <v>142</v>
      </c>
      <c r="AJ15" s="64" t="s">
        <v>143</v>
      </c>
      <c r="AK15" s="64" t="s">
        <v>144</v>
      </c>
      <c r="AL15" s="64" t="s">
        <v>145</v>
      </c>
      <c r="AM15" s="64" t="s">
        <v>146</v>
      </c>
      <c r="AN15" s="64" t="s">
        <v>147</v>
      </c>
      <c r="AO15" s="64" t="s">
        <v>148</v>
      </c>
      <c r="AP15" s="64" t="s">
        <v>149</v>
      </c>
      <c r="AQ15" s="64" t="s">
        <v>150</v>
      </c>
      <c r="AR15" s="64" t="s">
        <v>151</v>
      </c>
      <c r="AS15" s="64" t="s">
        <v>152</v>
      </c>
      <c r="AT15" s="80" t="s">
        <v>153</v>
      </c>
    </row>
    <row r="16" customFormat="false" ht="12.75" hidden="false" customHeight="false" outlineLevel="0" collapsed="false">
      <c r="A16" s="72"/>
      <c r="B16" s="7" t="s">
        <v>7</v>
      </c>
      <c r="C16" s="8" t="n">
        <f aca="false">SUM(D16:ZZ16)</f>
        <v>1267.3006875</v>
      </c>
      <c r="D16" s="65" t="n">
        <f aca="false">D4-D10</f>
        <v>-12.5</v>
      </c>
      <c r="E16" s="65" t="n">
        <f aca="false">E4-E10</f>
        <v>-12.5</v>
      </c>
      <c r="F16" s="65" t="n">
        <f aca="false">F4-F10</f>
        <v>2.6392375</v>
      </c>
      <c r="G16" s="65" t="n">
        <f aca="false">G4-G10</f>
        <v>17.778475</v>
      </c>
      <c r="H16" s="65" t="n">
        <f aca="false">H4-H10</f>
        <v>21.51200625</v>
      </c>
      <c r="I16" s="65" t="n">
        <f aca="false">I4-I10</f>
        <v>37.7455375</v>
      </c>
      <c r="J16" s="65" t="n">
        <f aca="false">J4-J10</f>
        <v>37.3657</v>
      </c>
      <c r="K16" s="65" t="n">
        <f aca="false">K4-K10</f>
        <v>38.473559375</v>
      </c>
      <c r="L16" s="65" t="n">
        <f aca="false">L4-L10</f>
        <v>42.8288484375</v>
      </c>
      <c r="M16" s="65" t="n">
        <f aca="false">M4-M10</f>
        <v>457.7538375</v>
      </c>
      <c r="N16" s="65" t="n">
        <f aca="false">N4-N10</f>
        <v>148.07775</v>
      </c>
      <c r="O16" s="65" t="n">
        <f aca="false">O4-O10</f>
        <v>139.034</v>
      </c>
      <c r="P16" s="65" t="n">
        <f aca="false">P4-P10</f>
        <v>47.31075</v>
      </c>
      <c r="Q16" s="65" t="n">
        <f aca="false">Q4-Q10</f>
        <v>21.30996875</v>
      </c>
      <c r="R16" s="65" t="n">
        <f aca="false">R4-R10</f>
        <v>21.30996875</v>
      </c>
      <c r="S16" s="65" t="n">
        <f aca="false">S4-S10</f>
        <v>18.037035625</v>
      </c>
      <c r="T16" s="65" t="n">
        <f aca="false">T4-T10</f>
        <v>11.2266396875</v>
      </c>
      <c r="U16" s="65" t="n">
        <f aca="false">U4-U10</f>
        <v>9.71271593750001</v>
      </c>
      <c r="V16" s="65" t="n">
        <f aca="false">V4-V10</f>
        <v>3.7239446875</v>
      </c>
      <c r="W16" s="65" t="n">
        <f aca="false">W4-W10</f>
        <v>-0.6170553125</v>
      </c>
      <c r="X16" s="65" t="n">
        <f aca="false">X4-X10</f>
        <v>24.3829446875</v>
      </c>
      <c r="Y16" s="65" t="n">
        <f aca="false">Y4-Y10</f>
        <v>17.1027259375</v>
      </c>
      <c r="Z16" s="65" t="n">
        <f aca="false">Z4-Z10</f>
        <v>17.1027259375</v>
      </c>
      <c r="AA16" s="65" t="n">
        <f aca="false">AA4-AA10</f>
        <v>17.1027259375</v>
      </c>
      <c r="AB16" s="65" t="n">
        <f aca="false">AB4-AB10</f>
        <v>36.3147259375</v>
      </c>
      <c r="AC16" s="65" t="n">
        <f aca="false">AC4-AC10</f>
        <v>33.0386275</v>
      </c>
      <c r="AD16" s="65" t="n">
        <f aca="false">AD4-AD10</f>
        <v>29.43017125</v>
      </c>
      <c r="AE16" s="65" t="n">
        <f aca="false">AE4-AE10</f>
        <v>25.08917125</v>
      </c>
      <c r="AF16" s="65" t="n">
        <f aca="false">AF4-AF10</f>
        <v>-82.6690391015624</v>
      </c>
      <c r="AG16" s="65" t="n">
        <f aca="false">AG4-AG10</f>
        <v>14.112658828125</v>
      </c>
      <c r="AH16" s="65" t="n">
        <f aca="false">AH4-AH10</f>
        <v>14.112658828125</v>
      </c>
      <c r="AI16" s="65" t="n">
        <f aca="false">AI4-AI10</f>
        <v>14.112658828125</v>
      </c>
      <c r="AJ16" s="65" t="n">
        <f aca="false">AJ4-AJ10</f>
        <v>14.112658828125</v>
      </c>
      <c r="AK16" s="65" t="n">
        <f aca="false">AK4-AK10</f>
        <v>12.8841219140625</v>
      </c>
      <c r="AL16" s="65" t="n">
        <f aca="false">AL4-AL10</f>
        <v>12.8841219140625</v>
      </c>
      <c r="AM16" s="65" t="n">
        <f aca="false">AM4-AM10</f>
        <v>10.5409993359375</v>
      </c>
      <c r="AN16" s="65" t="n">
        <f aca="false">AN4-AN10</f>
        <v>5.41471921875</v>
      </c>
      <c r="AO16" s="65" t="n">
        <f aca="false">AO4-AO10</f>
        <v>2.00839078125</v>
      </c>
      <c r="AP16" s="65" t="n">
        <f aca="false">AP4-AP10</f>
        <v>0</v>
      </c>
      <c r="AQ16" s="65" t="n">
        <f aca="false">AQ4-AQ10</f>
        <v>0</v>
      </c>
      <c r="AR16" s="65" t="n">
        <f aca="false">AR4-AR10</f>
        <v>0</v>
      </c>
      <c r="AS16" s="65" t="n">
        <f aca="false">AS4-AS10</f>
        <v>0</v>
      </c>
      <c r="AT16" s="81" t="n">
        <f aca="false">AT4-AT10</f>
        <v>0</v>
      </c>
    </row>
    <row r="17" customFormat="false" ht="12.75" hidden="false" customHeight="false" outlineLevel="0" collapsed="false">
      <c r="A17" s="72"/>
      <c r="B17" s="7" t="s">
        <v>8</v>
      </c>
      <c r="C17" s="8" t="n">
        <f aca="false">SUM(D17:ZZ17)</f>
        <v>1503.976359375</v>
      </c>
      <c r="D17" s="65" t="n">
        <f aca="false">D5-D11</f>
        <v>0</v>
      </c>
      <c r="E17" s="65" t="n">
        <f aca="false">E5-E11</f>
        <v>0</v>
      </c>
      <c r="F17" s="65" t="n">
        <f aca="false">F5-F11</f>
        <v>0</v>
      </c>
      <c r="G17" s="65" t="n">
        <f aca="false">G5-G11</f>
        <v>0</v>
      </c>
      <c r="H17" s="65" t="n">
        <f aca="false">H5-H11</f>
        <v>-6.88435</v>
      </c>
      <c r="I17" s="65" t="n">
        <f aca="false">I5-I11</f>
        <v>11.2313</v>
      </c>
      <c r="J17" s="65" t="n">
        <f aca="false">J5-J11</f>
        <v>33.260825</v>
      </c>
      <c r="K17" s="65" t="n">
        <f aca="false">K5-K11</f>
        <v>44.01839</v>
      </c>
      <c r="L17" s="65" t="n">
        <f aca="false">L5-L11</f>
        <v>17.087545</v>
      </c>
      <c r="M17" s="65" t="n">
        <f aca="false">M5-M11</f>
        <v>22.9732675</v>
      </c>
      <c r="N17" s="65" t="n">
        <f aca="false">N5-N11</f>
        <v>38.871055</v>
      </c>
      <c r="O17" s="65" t="n">
        <f aca="false">O5-O11</f>
        <v>55.60753</v>
      </c>
      <c r="P17" s="65" t="n">
        <f aca="false">P5-P11</f>
        <v>52.75243625</v>
      </c>
      <c r="Q17" s="65" t="n">
        <f aca="false">Q5-Q11</f>
        <v>62.3973425</v>
      </c>
      <c r="R17" s="65" t="n">
        <f aca="false">R5-R11</f>
        <v>620.5904675</v>
      </c>
      <c r="S17" s="65" t="n">
        <f aca="false">S5-S11</f>
        <v>109.1401925</v>
      </c>
      <c r="T17" s="65" t="n">
        <f aca="false">T5-T11</f>
        <v>62.5965925</v>
      </c>
      <c r="U17" s="65" t="n">
        <f aca="false">U5-U11</f>
        <v>39.3369925</v>
      </c>
      <c r="V17" s="65" t="n">
        <f aca="false">V5-V11</f>
        <v>37.5254275</v>
      </c>
      <c r="W17" s="65" t="n">
        <f aca="false">W5-W11</f>
        <v>35.7138625</v>
      </c>
      <c r="X17" s="65" t="n">
        <f aca="false">X5-X11</f>
        <v>52.279461875</v>
      </c>
      <c r="Y17" s="65" t="n">
        <f aca="false">Y5-Y11</f>
        <v>45.15341375</v>
      </c>
      <c r="Z17" s="65" t="n">
        <f aca="false">Z5-Z11</f>
        <v>36.33787625</v>
      </c>
      <c r="AA17" s="65" t="n">
        <f aca="false">AA5-AA11</f>
        <v>26.04624875</v>
      </c>
      <c r="AB17" s="65" t="n">
        <f aca="false">AB5-AB11</f>
        <v>51.04624875</v>
      </c>
      <c r="AC17" s="65" t="n">
        <f aca="false">AC5-AC11</f>
        <v>51.04624875</v>
      </c>
      <c r="AD17" s="65" t="n">
        <f aca="false">AD5-AD11</f>
        <v>51.04624875</v>
      </c>
      <c r="AE17" s="65" t="n">
        <f aca="false">AE5-AE11</f>
        <v>51.04624875</v>
      </c>
      <c r="AF17" s="65" t="n">
        <f aca="false">AF5-AF11</f>
        <v>-197.2602284375</v>
      </c>
      <c r="AG17" s="65" t="n">
        <f aca="false">AG5-AG11</f>
        <v>20.70929109375</v>
      </c>
      <c r="AH17" s="65" t="n">
        <f aca="false">AH5-AH11</f>
        <v>18.5391871875</v>
      </c>
      <c r="AI17" s="65" t="n">
        <f aca="false">AI5-AI11</f>
        <v>16.36908328125</v>
      </c>
      <c r="AJ17" s="65" t="n">
        <f aca="false">AJ5-AJ11</f>
        <v>12.87175640625</v>
      </c>
      <c r="AK17" s="65" t="n">
        <f aca="false">AK5-AK11</f>
        <v>10.84632609375</v>
      </c>
      <c r="AL17" s="65" t="n">
        <f aca="false">AL5-AL11</f>
        <v>9.452008125</v>
      </c>
      <c r="AM17" s="65" t="n">
        <f aca="false">AM5-AM11</f>
        <v>4.07602125</v>
      </c>
      <c r="AN17" s="65" t="n">
        <f aca="false">AN5-AN11</f>
        <v>4.07602125</v>
      </c>
      <c r="AO17" s="65" t="n">
        <f aca="false">AO5-AO11</f>
        <v>4.07602125</v>
      </c>
      <c r="AP17" s="65" t="n">
        <f aca="false">AP5-AP11</f>
        <v>0</v>
      </c>
      <c r="AQ17" s="65" t="n">
        <f aca="false">AQ5-AQ11</f>
        <v>0</v>
      </c>
      <c r="AR17" s="65" t="n">
        <f aca="false">AR5-AR11</f>
        <v>0</v>
      </c>
      <c r="AS17" s="65" t="n">
        <f aca="false">AS5-AS11</f>
        <v>0</v>
      </c>
      <c r="AT17" s="81" t="n">
        <f aca="false">AT5-AT11</f>
        <v>0</v>
      </c>
    </row>
    <row r="18" customFormat="false" ht="12.75" hidden="false" customHeight="false" outlineLevel="0" collapsed="false">
      <c r="A18" s="72"/>
      <c r="B18" s="82" t="s">
        <v>155</v>
      </c>
      <c r="C18" s="67" t="n">
        <f aca="false">SUM(C16:C17)</f>
        <v>2771.277046875</v>
      </c>
      <c r="D18" s="67" t="n">
        <f aca="false">SUM(D16:D17)</f>
        <v>-12.5</v>
      </c>
      <c r="E18" s="67" t="n">
        <f aca="false">SUM(E16:E17)</f>
        <v>-12.5</v>
      </c>
      <c r="F18" s="67" t="n">
        <f aca="false">SUM(F16:F17)</f>
        <v>2.6392375</v>
      </c>
      <c r="G18" s="67" t="n">
        <f aca="false">SUM(G16:G17)</f>
        <v>17.778475</v>
      </c>
      <c r="H18" s="67" t="n">
        <f aca="false">SUM(H16:H17)</f>
        <v>14.62765625</v>
      </c>
      <c r="I18" s="67" t="n">
        <f aca="false">SUM(I16:I17)</f>
        <v>48.9768375</v>
      </c>
      <c r="J18" s="67" t="n">
        <f aca="false">SUM(J16:J17)</f>
        <v>70.626525</v>
      </c>
      <c r="K18" s="67" t="n">
        <f aca="false">SUM(K16:K17)</f>
        <v>82.491949375</v>
      </c>
      <c r="L18" s="67" t="n">
        <f aca="false">SUM(L16:L17)</f>
        <v>59.9163934375</v>
      </c>
      <c r="M18" s="67" t="n">
        <f aca="false">SUM(M16:M17)</f>
        <v>480.727105</v>
      </c>
      <c r="N18" s="67" t="n">
        <f aca="false">SUM(N16:N17)</f>
        <v>186.948805</v>
      </c>
      <c r="O18" s="67" t="n">
        <f aca="false">SUM(O16:O17)</f>
        <v>194.64153</v>
      </c>
      <c r="P18" s="67" t="n">
        <f aca="false">SUM(P16:P17)</f>
        <v>100.06318625</v>
      </c>
      <c r="Q18" s="67" t="n">
        <f aca="false">SUM(Q16:Q17)</f>
        <v>83.70731125</v>
      </c>
      <c r="R18" s="67" t="n">
        <f aca="false">SUM(R16:R17)</f>
        <v>641.90043625</v>
      </c>
      <c r="S18" s="67" t="n">
        <f aca="false">SUM(S16:S17)</f>
        <v>127.177228125</v>
      </c>
      <c r="T18" s="67" t="n">
        <f aca="false">SUM(T16:T17)</f>
        <v>73.8232321875</v>
      </c>
      <c r="U18" s="67" t="n">
        <f aca="false">SUM(U16:U17)</f>
        <v>49.0497084375</v>
      </c>
      <c r="V18" s="67" t="n">
        <f aca="false">SUM(V16:V17)</f>
        <v>41.2493721875</v>
      </c>
      <c r="W18" s="67" t="n">
        <f aca="false">SUM(W16:W17)</f>
        <v>35.0968071875</v>
      </c>
      <c r="X18" s="67" t="n">
        <f aca="false">SUM(X16:X17)</f>
        <v>76.6624065625</v>
      </c>
      <c r="Y18" s="67" t="n">
        <f aca="false">SUM(Y16:Y17)</f>
        <v>62.2561396875</v>
      </c>
      <c r="Z18" s="67" t="n">
        <f aca="false">SUM(Z16:Z17)</f>
        <v>53.4406021875</v>
      </c>
      <c r="AA18" s="67" t="n">
        <f aca="false">SUM(AA16:AA17)</f>
        <v>43.1489746875</v>
      </c>
      <c r="AB18" s="67" t="n">
        <f aca="false">SUM(AB16:AB17)</f>
        <v>87.3609746875</v>
      </c>
      <c r="AC18" s="67" t="n">
        <f aca="false">SUM(AC16:AC17)</f>
        <v>84.08487625</v>
      </c>
      <c r="AD18" s="67" t="n">
        <f aca="false">SUM(AD16:AD17)</f>
        <v>80.47642</v>
      </c>
      <c r="AE18" s="67" t="n">
        <f aca="false">SUM(AE16:AE17)</f>
        <v>76.13542</v>
      </c>
      <c r="AF18" s="67" t="n">
        <f aca="false">SUM(AF16:AF17)</f>
        <v>-279.929267539062</v>
      </c>
      <c r="AG18" s="67" t="n">
        <f aca="false">SUM(AG16:AG17)</f>
        <v>34.821949921875</v>
      </c>
      <c r="AH18" s="67" t="n">
        <f aca="false">SUM(AH16:AH17)</f>
        <v>32.651846015625</v>
      </c>
      <c r="AI18" s="67" t="n">
        <f aca="false">SUM(AI16:AI17)</f>
        <v>30.481742109375</v>
      </c>
      <c r="AJ18" s="67" t="n">
        <f aca="false">SUM(AJ16:AJ17)</f>
        <v>26.984415234375</v>
      </c>
      <c r="AK18" s="67" t="n">
        <f aca="false">SUM(AK16:AK17)</f>
        <v>23.7304480078125</v>
      </c>
      <c r="AL18" s="67" t="n">
        <f aca="false">SUM(AL16:AL17)</f>
        <v>22.3361300390625</v>
      </c>
      <c r="AM18" s="67" t="n">
        <f aca="false">SUM(AM16:AM17)</f>
        <v>14.6170205859375</v>
      </c>
      <c r="AN18" s="67" t="n">
        <f aca="false">SUM(AN16:AN17)</f>
        <v>9.49074046875</v>
      </c>
      <c r="AO18" s="67" t="n">
        <f aca="false">SUM(AO16:AO17)</f>
        <v>6.08441203125</v>
      </c>
      <c r="AP18" s="67" t="n">
        <f aca="false">SUM(AP16:AP17)</f>
        <v>0</v>
      </c>
      <c r="AQ18" s="67" t="n">
        <f aca="false">SUM(AQ16:AQ17)</f>
        <v>0</v>
      </c>
      <c r="AR18" s="67" t="n">
        <f aca="false">SUM(AR16:AR17)</f>
        <v>0</v>
      </c>
      <c r="AS18" s="67" t="n">
        <f aca="false">SUM(AS16:AS17)</f>
        <v>0</v>
      </c>
      <c r="AT18" s="83" t="n">
        <f aca="false">SUM(AT16:AT17)</f>
        <v>0</v>
      </c>
    </row>
    <row r="19" s="63" customFormat="true" ht="12.75" hidden="false" customHeight="false" outlineLevel="0" collapsed="false">
      <c r="A19" s="72"/>
      <c r="B19" s="8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85"/>
      <c r="AU19" s="62"/>
      <c r="AV19" s="62"/>
      <c r="AW19" s="62"/>
      <c r="AX19" s="62"/>
    </row>
    <row r="20" customFormat="false" ht="12.75" hidden="false" customHeight="false" outlineLevel="0" collapsed="false">
      <c r="A20" s="72"/>
      <c r="B20" s="1" t="s">
        <v>156</v>
      </c>
      <c r="D20" s="70"/>
      <c r="AT20" s="85"/>
    </row>
    <row r="21" customFormat="false" ht="12.75" hidden="false" customHeight="false" outlineLevel="0" collapsed="false">
      <c r="A21" s="78"/>
      <c r="B21" s="86" t="s">
        <v>1</v>
      </c>
      <c r="C21" s="87" t="s">
        <v>110</v>
      </c>
      <c r="D21" s="87" t="s">
        <v>111</v>
      </c>
      <c r="E21" s="87" t="s">
        <v>112</v>
      </c>
      <c r="F21" s="87" t="s">
        <v>113</v>
      </c>
      <c r="G21" s="87" t="s">
        <v>114</v>
      </c>
      <c r="H21" s="87" t="s">
        <v>115</v>
      </c>
      <c r="I21" s="87" t="s">
        <v>116</v>
      </c>
      <c r="J21" s="87" t="s">
        <v>117</v>
      </c>
      <c r="K21" s="87" t="s">
        <v>118</v>
      </c>
      <c r="L21" s="87" t="s">
        <v>119</v>
      </c>
      <c r="M21" s="87" t="s">
        <v>120</v>
      </c>
      <c r="N21" s="87" t="s">
        <v>121</v>
      </c>
      <c r="O21" s="87" t="s">
        <v>122</v>
      </c>
      <c r="P21" s="87" t="s">
        <v>123</v>
      </c>
      <c r="Q21" s="87" t="s">
        <v>124</v>
      </c>
      <c r="R21" s="87" t="s">
        <v>125</v>
      </c>
      <c r="S21" s="87" t="s">
        <v>126</v>
      </c>
      <c r="T21" s="87" t="s">
        <v>127</v>
      </c>
      <c r="U21" s="87" t="s">
        <v>128</v>
      </c>
      <c r="V21" s="87" t="s">
        <v>129</v>
      </c>
      <c r="W21" s="87" t="s">
        <v>130</v>
      </c>
      <c r="X21" s="87" t="s">
        <v>131</v>
      </c>
      <c r="Y21" s="87" t="s">
        <v>132</v>
      </c>
      <c r="Z21" s="87" t="s">
        <v>133</v>
      </c>
      <c r="AA21" s="87" t="s">
        <v>134</v>
      </c>
      <c r="AB21" s="87" t="s">
        <v>135</v>
      </c>
      <c r="AC21" s="87" t="s">
        <v>136</v>
      </c>
      <c r="AD21" s="87" t="s">
        <v>137</v>
      </c>
      <c r="AE21" s="87" t="s">
        <v>138</v>
      </c>
      <c r="AF21" s="87" t="s">
        <v>139</v>
      </c>
      <c r="AG21" s="87" t="s">
        <v>140</v>
      </c>
      <c r="AH21" s="87" t="s">
        <v>141</v>
      </c>
      <c r="AI21" s="87" t="s">
        <v>142</v>
      </c>
      <c r="AJ21" s="87" t="s">
        <v>143</v>
      </c>
      <c r="AK21" s="87" t="s">
        <v>144</v>
      </c>
      <c r="AL21" s="87" t="s">
        <v>145</v>
      </c>
      <c r="AM21" s="87" t="s">
        <v>146</v>
      </c>
      <c r="AN21" s="87" t="s">
        <v>147</v>
      </c>
      <c r="AO21" s="87" t="s">
        <v>148</v>
      </c>
      <c r="AP21" s="87" t="s">
        <v>149</v>
      </c>
      <c r="AQ21" s="87" t="s">
        <v>150</v>
      </c>
      <c r="AR21" s="87" t="s">
        <v>151</v>
      </c>
      <c r="AS21" s="87" t="s">
        <v>152</v>
      </c>
      <c r="AT21" s="88" t="s">
        <v>153</v>
      </c>
      <c r="AU21" s="63"/>
      <c r="AV21" s="63"/>
      <c r="AW21" s="63"/>
      <c r="AX21" s="63"/>
    </row>
    <row r="22" customFormat="false" ht="12.75" hidden="false" customHeight="false" outlineLevel="0" collapsed="false">
      <c r="A22" s="72"/>
      <c r="B22" s="7" t="s">
        <v>7</v>
      </c>
      <c r="C22" s="8" t="n">
        <f aca="false">SUM(D22:ZZ22)</f>
        <v>833.880909759542</v>
      </c>
      <c r="D22" s="65" t="n">
        <f aca="false">+D16/((1+'Green Square'!$C$72)^'Green Square'!E$73)</f>
        <v>-12.097170456749</v>
      </c>
      <c r="E22" s="65" t="n">
        <f aca="false">+E16/((1+'Green Square'!$C$72)^'Green Square'!F$73)</f>
        <v>-11.7073226447712</v>
      </c>
      <c r="F22" s="65" t="n">
        <f aca="false">+F16/((1+'Green Square'!$C$72)^'Green Square'!G$73)</f>
        <v>2.3922129376373</v>
      </c>
      <c r="G22" s="65" t="n">
        <f aca="false">+G16/((1+'Green Square'!$C$72)^'Green Square'!H$73)</f>
        <v>15.5951535087719</v>
      </c>
      <c r="H22" s="65" t="n">
        <f aca="false">+H16/((1+'Green Square'!$C$72)^'Green Square'!I$73)</f>
        <v>18.2620636121332</v>
      </c>
      <c r="I22" s="65" t="n">
        <f aca="false">+I16/((1+'Green Square'!$C$72)^'Green Square'!J$73)</f>
        <v>31.0104691868638</v>
      </c>
      <c r="J22" s="65" t="n">
        <f aca="false">+J16/((1+'Green Square'!$C$72)^'Green Square'!K$73)</f>
        <v>29.7091093857016</v>
      </c>
      <c r="K22" s="65" t="n">
        <f aca="false">+K16/((1+'Green Square'!$C$72)^'Green Square'!L$73)</f>
        <v>29.6041546437365</v>
      </c>
      <c r="L22" s="65" t="n">
        <f aca="false">+L16/((1+'Green Square'!$C$72)^'Green Square'!M$73)</f>
        <v>31.893375193272</v>
      </c>
      <c r="M22" s="65" t="n">
        <f aca="false">+M16/((1+'Green Square'!$C$72)^'Green Square'!N$73)</f>
        <v>329.890542782065</v>
      </c>
      <c r="N22" s="65" t="n">
        <f aca="false">+N16/((1+'Green Square'!$C$72)^'Green Square'!O$73)</f>
        <v>103.276489108164</v>
      </c>
      <c r="O22" s="65" t="n">
        <f aca="false">+O16/((1+'Green Square'!$C$72)^'Green Square'!P$73)</f>
        <v>93.8439897836311</v>
      </c>
      <c r="P22" s="65" t="n">
        <f aca="false">+P16/((1+'Green Square'!$C$72)^'Green Square'!Q$73)</f>
        <v>30.904311026153</v>
      </c>
      <c r="Q22" s="65" t="n">
        <f aca="false">+Q16/((1+'Green Square'!$C$72)^'Green Square'!R$73)</f>
        <v>13.4714962069971</v>
      </c>
      <c r="R22" s="65" t="n">
        <f aca="false">+R16/((1+'Green Square'!$C$72)^'Green Square'!S$73)</f>
        <v>13.0373588738792</v>
      </c>
      <c r="S22" s="65" t="n">
        <f aca="false">+S16/((1+'Green Square'!$C$72)^'Green Square'!T$73)</f>
        <v>10.679373055786</v>
      </c>
      <c r="T22" s="65" t="n">
        <f aca="false">+T16/((1+'Green Square'!$C$72)^'Green Square'!U$73)</f>
        <v>6.43286098382286</v>
      </c>
      <c r="U22" s="65" t="n">
        <f aca="false">+U16/((1+'Green Square'!$C$72)^'Green Square'!V$73)</f>
        <v>5.38603109441367</v>
      </c>
      <c r="V22" s="65" t="n">
        <f aca="false">+V16/((1+'Green Square'!$C$72)^'Green Square'!W$73)</f>
        <v>1.99850471791286</v>
      </c>
      <c r="W22" s="65" t="n">
        <f aca="false">+W16/((1+'Green Square'!$C$72)^'Green Square'!X$73)</f>
        <v>-0.320479193489253</v>
      </c>
      <c r="X22" s="65" t="n">
        <f aca="false">+X16/((1+'Green Square'!$C$72)^'Green Square'!Y$73)</f>
        <v>12.255631210791</v>
      </c>
      <c r="Y22" s="65" t="n">
        <f aca="false">+Y16/((1+'Green Square'!$C$72)^'Green Square'!Z$73)</f>
        <v>8.31933579336784</v>
      </c>
      <c r="Z22" s="65" t="n">
        <f aca="false">+Z16/((1+'Green Square'!$C$72)^'Green Square'!AA$73)</f>
        <v>8.05123385434428</v>
      </c>
      <c r="AA22" s="65" t="n">
        <f aca="false">+AA16/((1+'Green Square'!$C$72)^'Green Square'!AB$73)</f>
        <v>7.79177186585205</v>
      </c>
      <c r="AB22" s="65" t="n">
        <f aca="false">+AB16/((1+'Green Square'!$C$72)^'Green Square'!AC$73)</f>
        <v>16.0113315297136</v>
      </c>
      <c r="AC22" s="65" t="n">
        <f aca="false">+AC16/((1+'Green Square'!$C$72)^'Green Square'!AD$73)</f>
        <v>14.0974467805185</v>
      </c>
      <c r="AD22" s="65" t="n">
        <f aca="false">+AD16/((1+'Green Square'!$C$72)^'Green Square'!AE$73)</f>
        <v>12.1530432281623</v>
      </c>
      <c r="AE22" s="65" t="n">
        <f aca="false">+AE16/((1+'Green Square'!$C$72)^'Green Square'!AF$73)</f>
        <v>10.0265692228433</v>
      </c>
      <c r="AF22" s="65" t="n">
        <f aca="false">+AF16/((1+'Green Square'!$C$72)^'Green Square'!AG$73)</f>
        <v>-31.9729506594809</v>
      </c>
      <c r="AG22" s="65" t="n">
        <f aca="false">+AG16/((1+'Green Square'!$C$72)^'Green Square'!AH$73)</f>
        <v>5.28229264103817</v>
      </c>
      <c r="AH22" s="65" t="n">
        <f aca="false">+AH16/((1+'Green Square'!$C$72)^'Green Square'!AI$73)</f>
        <v>5.11206355848555</v>
      </c>
      <c r="AI22" s="65" t="n">
        <f aca="false">+AI16/((1+'Green Square'!$C$72)^'Green Square'!AJ$73)</f>
        <v>4.94732034021874</v>
      </c>
      <c r="AJ22" s="65" t="n">
        <f aca="false">+AJ16/((1+'Green Square'!$C$72)^'Green Square'!AK$73)</f>
        <v>4.78788619678139</v>
      </c>
      <c r="AK22" s="65" t="n">
        <f aca="false">+AK16/((1+'Green Square'!$C$72)^'Green Square'!AL$73)</f>
        <v>4.23022618562942</v>
      </c>
      <c r="AL22" s="65" t="n">
        <f aca="false">+AL16/((1+'Green Square'!$C$72)^'Green Square'!AM$73)</f>
        <v>4.09390137905296</v>
      </c>
      <c r="AM22" s="65" t="n">
        <f aca="false">+AM16/((1+'Green Square'!$C$72)^'Green Square'!AN$73)</f>
        <v>3.24144102139364</v>
      </c>
      <c r="AN22" s="65" t="n">
        <f aca="false">+AN16/((1+'Green Square'!$C$72)^'Green Square'!AO$73)</f>
        <v>1.61141004387992</v>
      </c>
      <c r="AO22" s="65" t="n">
        <f aca="false">+AO16/((1+'Green Square'!$C$72)^'Green Square'!AP$73)</f>
        <v>0.578431761017295</v>
      </c>
      <c r="AP22" s="65" t="n">
        <f aca="false">+AP16/((1+'Green Square'!$C$72)^'Green Square'!AQ$73)</f>
        <v>0</v>
      </c>
      <c r="AQ22" s="65" t="n">
        <f aca="false">+AQ16/((1+'Green Square'!$C$72)^'Green Square'!AR$73)</f>
        <v>0</v>
      </c>
      <c r="AR22" s="65" t="n">
        <f aca="false">+AR16/((1+'Green Square'!$C$72)^'Green Square'!AS$73)</f>
        <v>0</v>
      </c>
      <c r="AS22" s="65" t="n">
        <f aca="false">+AS16/((1+'Green Square'!$C$72)^'Green Square'!AT$73)</f>
        <v>0</v>
      </c>
      <c r="AT22" s="81" t="n">
        <f aca="false">+AT16/((1+'Green Square'!$C$72)^'Green Square'!AU$73)</f>
        <v>0</v>
      </c>
    </row>
    <row r="23" s="63" customFormat="true" ht="12.75" hidden="false" customHeight="false" outlineLevel="0" collapsed="false">
      <c r="A23" s="72"/>
      <c r="B23" s="7" t="s">
        <v>8</v>
      </c>
      <c r="C23" s="8" t="n">
        <f aca="false">SUM(D23:ZZ23)</f>
        <v>893.657825148283</v>
      </c>
      <c r="D23" s="65" t="n">
        <f aca="false">+D17/((1+'Green Square'!$C$72)^'Green Square'!E$73)</f>
        <v>0</v>
      </c>
      <c r="E23" s="65" t="n">
        <f aca="false">+E17/((1+'Green Square'!$C$72)^'Green Square'!F$73)</f>
        <v>0</v>
      </c>
      <c r="F23" s="65" t="n">
        <f aca="false">+F17/((1+'Green Square'!$C$72)^'Green Square'!G$73)</f>
        <v>0</v>
      </c>
      <c r="G23" s="65" t="n">
        <f aca="false">+G17/((1+'Green Square'!$C$72)^'Green Square'!H$73)</f>
        <v>0</v>
      </c>
      <c r="H23" s="65" t="n">
        <f aca="false">+H17/((1+'Green Square'!$C$72)^'Green Square'!I$73)</f>
        <v>-5.84429160939787</v>
      </c>
      <c r="I23" s="65" t="n">
        <f aca="false">+I17/((1+'Green Square'!$C$72)^'Green Square'!J$73)</f>
        <v>9.22725984703288</v>
      </c>
      <c r="J23" s="65" t="n">
        <f aca="false">+J17/((1+'Green Square'!$C$72)^'Green Square'!K$73)</f>
        <v>26.445362677099</v>
      </c>
      <c r="K23" s="65" t="n">
        <f aca="false">+K17/((1+'Green Square'!$C$72)^'Green Square'!L$73)</f>
        <v>33.8707217605417</v>
      </c>
      <c r="L23" s="65" t="n">
        <f aca="false">+L17/((1+'Green Square'!$C$72)^'Green Square'!M$73)</f>
        <v>12.7245887689977</v>
      </c>
      <c r="M23" s="65" t="n">
        <f aca="false">+M17/((1+'Green Square'!$C$72)^'Green Square'!N$73)</f>
        <v>16.5561991275553</v>
      </c>
      <c r="N23" s="65" t="n">
        <f aca="false">+N17/((1+'Green Square'!$C$72)^'Green Square'!O$73)</f>
        <v>27.1105286805773</v>
      </c>
      <c r="O23" s="65" t="n">
        <f aca="false">+O17/((1+'Green Square'!$C$72)^'Green Square'!P$73)</f>
        <v>37.5334988363491</v>
      </c>
      <c r="P23" s="65" t="n">
        <f aca="false">+P17/((1+'Green Square'!$C$72)^'Green Square'!Q$73)</f>
        <v>34.4589273528175</v>
      </c>
      <c r="Q23" s="65" t="n">
        <f aca="false">+Q17/((1+'Green Square'!$C$72)^'Green Square'!R$73)</f>
        <v>39.4456497180667</v>
      </c>
      <c r="R23" s="65" t="n">
        <f aca="false">+R17/((1+'Green Square'!$C$72)^'Green Square'!S$73)</f>
        <v>379.674918036001</v>
      </c>
      <c r="S23" s="65" t="n">
        <f aca="false">+S17/((1+'Green Square'!$C$72)^'Green Square'!T$73)</f>
        <v>64.6197554476359</v>
      </c>
      <c r="T23" s="65" t="n">
        <f aca="false">+T17/((1+'Green Square'!$C$72)^'Green Square'!U$73)</f>
        <v>35.867827669027</v>
      </c>
      <c r="U23" s="65" t="n">
        <f aca="false">+U17/((1+'Green Square'!$C$72)^'Green Square'!V$73)</f>
        <v>21.8136992916372</v>
      </c>
      <c r="V23" s="65" t="n">
        <f aca="false">+V17/((1+'Green Square'!$C$72)^'Green Square'!W$73)</f>
        <v>20.1385225060346</v>
      </c>
      <c r="W23" s="65" t="n">
        <f aca="false">+W17/((1+'Green Square'!$C$72)^'Green Square'!X$73)</f>
        <v>18.5486610657551</v>
      </c>
      <c r="X23" s="65" t="n">
        <f aca="false">+X17/((1+'Green Square'!$C$72)^'Green Square'!Y$73)</f>
        <v>26.2772939384582</v>
      </c>
      <c r="Y23" s="65" t="n">
        <f aca="false">+Y17/((1+'Green Square'!$C$72)^'Green Square'!Z$73)</f>
        <v>21.9641250509352</v>
      </c>
      <c r="Z23" s="65" t="n">
        <f aca="false">+Z17/((1+'Green Square'!$C$72)^'Green Square'!AA$73)</f>
        <v>17.106322145845</v>
      </c>
      <c r="AA23" s="65" t="n">
        <f aca="false">+AA17/((1+'Green Square'!$C$72)^'Green Square'!AB$73)</f>
        <v>11.8663205481325</v>
      </c>
      <c r="AB23" s="65" t="n">
        <f aca="false">+AB17/((1+'Green Square'!$C$72)^'Green Square'!AC$73)</f>
        <v>22.5065284394859</v>
      </c>
      <c r="AC23" s="65" t="n">
        <f aca="false">+AC17/((1+'Green Square'!$C$72)^'Green Square'!AD$73)</f>
        <v>21.7812248737703</v>
      </c>
      <c r="AD23" s="65" t="n">
        <f aca="false">+AD17/((1+'Green Square'!$C$72)^'Green Square'!AE$73)</f>
        <v>21.0792952043824</v>
      </c>
      <c r="AE23" s="65" t="n">
        <f aca="false">+AE17/((1+'Green Square'!$C$72)^'Green Square'!AF$73)</f>
        <v>20.3999861756436</v>
      </c>
      <c r="AF23" s="65" t="n">
        <f aca="false">+AF17/((1+'Green Square'!$C$72)^'Green Square'!AG$73)</f>
        <v>-76.292063140612</v>
      </c>
      <c r="AG23" s="65" t="n">
        <f aca="false">+AG17/((1+'Green Square'!$C$72)^'Green Square'!AH$73)</f>
        <v>7.75137678008806</v>
      </c>
      <c r="AH23" s="65" t="n">
        <f aca="false">+AH17/((1+'Green Square'!$C$72)^'Green Square'!AI$73)</f>
        <v>6.71549595149906</v>
      </c>
      <c r="AI23" s="65" t="n">
        <f aca="false">+AI17/((1+'Green Square'!$C$72)^'Green Square'!AJ$73)</f>
        <v>5.73833036384839</v>
      </c>
      <c r="AJ23" s="65" t="n">
        <f aca="false">+AJ17/((1+'Green Square'!$C$72)^'Green Square'!AK$73)</f>
        <v>4.36689539344619</v>
      </c>
      <c r="AK23" s="65" t="n">
        <f aca="false">+AK17/((1+'Green Square'!$C$72)^'Green Square'!AL$73)</f>
        <v>3.56115946167647</v>
      </c>
      <c r="AL23" s="65" t="n">
        <f aca="false">+AL17/((1+'Green Square'!$C$72)^'Green Square'!AM$73)</f>
        <v>3.00335477697728</v>
      </c>
      <c r="AM23" s="65" t="n">
        <f aca="false">+AM17/((1+'Green Square'!$C$72)^'Green Square'!AN$73)</f>
        <v>1.25340890960668</v>
      </c>
      <c r="AN23" s="65" t="n">
        <f aca="false">+AN17/((1+'Green Square'!$C$72)^'Green Square'!AO$73)</f>
        <v>1.21301609852159</v>
      </c>
      <c r="AO23" s="65" t="n">
        <f aca="false">+AO17/((1+'Green Square'!$C$72)^'Green Square'!AP$73)</f>
        <v>1.1739250008477</v>
      </c>
      <c r="AP23" s="65" t="n">
        <f aca="false">+AP17/((1+'Green Square'!$C$72)^'Green Square'!AQ$73)</f>
        <v>0</v>
      </c>
      <c r="AQ23" s="65" t="n">
        <f aca="false">+AQ17/((1+'Green Square'!$C$72)^'Green Square'!AR$73)</f>
        <v>0</v>
      </c>
      <c r="AR23" s="65" t="n">
        <f aca="false">+AR17/((1+'Green Square'!$C$72)^'Green Square'!AS$73)</f>
        <v>0</v>
      </c>
      <c r="AS23" s="65" t="n">
        <f aca="false">+AS17/((1+'Green Square'!$C$72)^'Green Square'!AT$73)</f>
        <v>0</v>
      </c>
      <c r="AT23" s="81" t="n">
        <f aca="false">+AT17/((1+'Green Square'!$C$72)^'Green Square'!AU$73)</f>
        <v>0</v>
      </c>
      <c r="AU23" s="62"/>
      <c r="AV23" s="62"/>
      <c r="AW23" s="62"/>
      <c r="AX23" s="62"/>
    </row>
    <row r="24" customFormat="false" ht="12.75" hidden="false" customHeight="false" outlineLevel="0" collapsed="false">
      <c r="A24" s="72"/>
      <c r="B24" s="13" t="s">
        <v>155</v>
      </c>
      <c r="C24" s="15" t="n">
        <f aca="false">SUM(C22:C23)</f>
        <v>1727.53873490782</v>
      </c>
      <c r="D24" s="15" t="n">
        <f aca="false">SUM(D22:D23)</f>
        <v>-12.097170456749</v>
      </c>
      <c r="E24" s="15" t="n">
        <f aca="false">SUM(E22:E23)</f>
        <v>-11.7073226447712</v>
      </c>
      <c r="F24" s="15" t="n">
        <f aca="false">SUM(F22:F23)</f>
        <v>2.3922129376373</v>
      </c>
      <c r="G24" s="15" t="n">
        <f aca="false">SUM(G22:G23)</f>
        <v>15.5951535087719</v>
      </c>
      <c r="H24" s="15" t="n">
        <f aca="false">SUM(H22:H23)</f>
        <v>12.4177720027354</v>
      </c>
      <c r="I24" s="15" t="n">
        <f aca="false">SUM(I22:I23)</f>
        <v>40.2377290338967</v>
      </c>
      <c r="J24" s="15" t="n">
        <f aca="false">SUM(J22:J23)</f>
        <v>56.1544720628007</v>
      </c>
      <c r="K24" s="15" t="n">
        <f aca="false">SUM(K22:K23)</f>
        <v>63.4748764042782</v>
      </c>
      <c r="L24" s="15" t="n">
        <f aca="false">SUM(L22:L23)</f>
        <v>44.6179639622697</v>
      </c>
      <c r="M24" s="15" t="n">
        <f aca="false">SUM(M22:M23)</f>
        <v>346.446741909621</v>
      </c>
      <c r="N24" s="15" t="n">
        <f aca="false">SUM(N22:N23)</f>
        <v>130.387017788741</v>
      </c>
      <c r="O24" s="15" t="n">
        <f aca="false">SUM(O22:O23)</f>
        <v>131.37748861998</v>
      </c>
      <c r="P24" s="15" t="n">
        <f aca="false">SUM(P22:P23)</f>
        <v>65.3632383789705</v>
      </c>
      <c r="Q24" s="15" t="n">
        <f aca="false">SUM(Q22:Q23)</f>
        <v>52.9171459250638</v>
      </c>
      <c r="R24" s="15" t="n">
        <f aca="false">SUM(R22:R23)</f>
        <v>392.712276909881</v>
      </c>
      <c r="S24" s="15" t="n">
        <f aca="false">SUM(S22:S23)</f>
        <v>75.2991285034219</v>
      </c>
      <c r="T24" s="15" t="n">
        <f aca="false">SUM(T22:T23)</f>
        <v>42.3006886528498</v>
      </c>
      <c r="U24" s="15" t="n">
        <f aca="false">SUM(U22:U23)</f>
        <v>27.1997303860509</v>
      </c>
      <c r="V24" s="15" t="n">
        <f aca="false">SUM(V22:V23)</f>
        <v>22.1370272239475</v>
      </c>
      <c r="W24" s="15" t="n">
        <f aca="false">SUM(W22:W23)</f>
        <v>18.2281818722658</v>
      </c>
      <c r="X24" s="15" t="n">
        <f aca="false">SUM(X22:X23)</f>
        <v>38.5329251492492</v>
      </c>
      <c r="Y24" s="15" t="n">
        <f aca="false">SUM(Y22:Y23)</f>
        <v>30.283460844303</v>
      </c>
      <c r="Z24" s="15" t="n">
        <f aca="false">SUM(Z22:Z23)</f>
        <v>25.1575560001892</v>
      </c>
      <c r="AA24" s="15" t="n">
        <f aca="false">SUM(AA22:AA23)</f>
        <v>19.6580924139845</v>
      </c>
      <c r="AB24" s="15" t="n">
        <f aca="false">SUM(AB22:AB23)</f>
        <v>38.5178599691996</v>
      </c>
      <c r="AC24" s="15" t="n">
        <f aca="false">SUM(AC22:AC23)</f>
        <v>35.8786716542888</v>
      </c>
      <c r="AD24" s="15" t="n">
        <f aca="false">SUM(AD22:AD23)</f>
        <v>33.2323384325447</v>
      </c>
      <c r="AE24" s="15" t="n">
        <f aca="false">SUM(AE22:AE23)</f>
        <v>30.4265553984869</v>
      </c>
      <c r="AF24" s="15" t="n">
        <f aca="false">SUM(AF22:AF23)</f>
        <v>-108.265013800093</v>
      </c>
      <c r="AG24" s="15" t="n">
        <f aca="false">SUM(AG22:AG23)</f>
        <v>13.0336694211262</v>
      </c>
      <c r="AH24" s="15" t="n">
        <f aca="false">SUM(AH22:AH23)</f>
        <v>11.8275595099846</v>
      </c>
      <c r="AI24" s="15" t="n">
        <f aca="false">SUM(AI22:AI23)</f>
        <v>10.6856507040671</v>
      </c>
      <c r="AJ24" s="15" t="n">
        <f aca="false">SUM(AJ22:AJ23)</f>
        <v>9.15478159022758</v>
      </c>
      <c r="AK24" s="15" t="n">
        <f aca="false">SUM(AK22:AK23)</f>
        <v>7.79138564730589</v>
      </c>
      <c r="AL24" s="15" t="n">
        <f aca="false">SUM(AL22:AL23)</f>
        <v>7.09725615603024</v>
      </c>
      <c r="AM24" s="15" t="n">
        <f aca="false">SUM(AM22:AM23)</f>
        <v>4.49484993100031</v>
      </c>
      <c r="AN24" s="15" t="n">
        <f aca="false">SUM(AN22:AN23)</f>
        <v>2.82442614240151</v>
      </c>
      <c r="AO24" s="15" t="n">
        <f aca="false">SUM(AO22:AO23)</f>
        <v>1.75235676186499</v>
      </c>
      <c r="AP24" s="15" t="n">
        <f aca="false">SUM(AP22:AP23)</f>
        <v>0</v>
      </c>
      <c r="AQ24" s="15" t="n">
        <f aca="false">SUM(AQ22:AQ23)</f>
        <v>0</v>
      </c>
      <c r="AR24" s="15" t="n">
        <f aca="false">SUM(AR22:AR23)</f>
        <v>0</v>
      </c>
      <c r="AS24" s="15" t="n">
        <f aca="false">SUM(AS22:AS23)</f>
        <v>0</v>
      </c>
      <c r="AT24" s="89" t="n">
        <f aca="false">SUM(AT22:AT23)</f>
        <v>0</v>
      </c>
    </row>
    <row r="26" customFormat="false" ht="12.75" hidden="false" customHeight="false" outlineLevel="0" collapsed="false">
      <c r="A26" s="90"/>
      <c r="B26" s="73" t="s">
        <v>45</v>
      </c>
      <c r="C26" s="74"/>
      <c r="D26" s="75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7"/>
    </row>
    <row r="27" customFormat="false" ht="12.75" hidden="false" customHeight="false" outlineLevel="0" collapsed="false">
      <c r="A27" s="91"/>
      <c r="B27" s="79" t="s">
        <v>1</v>
      </c>
      <c r="C27" s="64" t="s">
        <v>110</v>
      </c>
      <c r="D27" s="64" t="s">
        <v>111</v>
      </c>
      <c r="E27" s="64" t="s">
        <v>112</v>
      </c>
      <c r="F27" s="64" t="s">
        <v>113</v>
      </c>
      <c r="G27" s="64" t="s">
        <v>114</v>
      </c>
      <c r="H27" s="64" t="s">
        <v>115</v>
      </c>
      <c r="I27" s="64" t="s">
        <v>116</v>
      </c>
      <c r="J27" s="64" t="s">
        <v>117</v>
      </c>
      <c r="K27" s="64" t="s">
        <v>118</v>
      </c>
      <c r="L27" s="64" t="s">
        <v>119</v>
      </c>
      <c r="M27" s="64" t="s">
        <v>120</v>
      </c>
      <c r="N27" s="64" t="s">
        <v>121</v>
      </c>
      <c r="O27" s="64" t="s">
        <v>122</v>
      </c>
      <c r="P27" s="64" t="s">
        <v>123</v>
      </c>
      <c r="Q27" s="64" t="s">
        <v>124</v>
      </c>
      <c r="R27" s="64" t="s">
        <v>125</v>
      </c>
      <c r="S27" s="64" t="s">
        <v>126</v>
      </c>
      <c r="T27" s="64" t="s">
        <v>127</v>
      </c>
      <c r="U27" s="64" t="s">
        <v>128</v>
      </c>
      <c r="V27" s="64" t="s">
        <v>129</v>
      </c>
      <c r="W27" s="64" t="s">
        <v>130</v>
      </c>
      <c r="X27" s="64" t="s">
        <v>131</v>
      </c>
      <c r="Y27" s="64" t="s">
        <v>132</v>
      </c>
      <c r="Z27" s="64" t="s">
        <v>133</v>
      </c>
      <c r="AA27" s="64" t="s">
        <v>134</v>
      </c>
      <c r="AB27" s="64" t="s">
        <v>135</v>
      </c>
      <c r="AC27" s="64" t="s">
        <v>136</v>
      </c>
      <c r="AD27" s="64" t="s">
        <v>137</v>
      </c>
      <c r="AE27" s="64" t="s">
        <v>138</v>
      </c>
      <c r="AF27" s="64" t="s">
        <v>139</v>
      </c>
      <c r="AG27" s="64" t="s">
        <v>140</v>
      </c>
      <c r="AH27" s="64" t="s">
        <v>141</v>
      </c>
      <c r="AI27" s="64" t="s">
        <v>142</v>
      </c>
      <c r="AJ27" s="64" t="s">
        <v>143</v>
      </c>
      <c r="AK27" s="64" t="s">
        <v>144</v>
      </c>
      <c r="AL27" s="64" t="s">
        <v>145</v>
      </c>
      <c r="AM27" s="64" t="s">
        <v>146</v>
      </c>
      <c r="AN27" s="64" t="s">
        <v>147</v>
      </c>
      <c r="AO27" s="64" t="s">
        <v>148</v>
      </c>
      <c r="AP27" s="64" t="s">
        <v>149</v>
      </c>
      <c r="AQ27" s="64" t="s">
        <v>150</v>
      </c>
      <c r="AR27" s="64" t="s">
        <v>151</v>
      </c>
      <c r="AS27" s="64" t="s">
        <v>152</v>
      </c>
      <c r="AT27" s="80" t="s">
        <v>153</v>
      </c>
      <c r="AU27" s="63"/>
      <c r="AV27" s="63"/>
      <c r="AW27" s="63"/>
      <c r="AX27" s="63"/>
    </row>
    <row r="28" s="63" customFormat="true" ht="12.75" hidden="false" customHeight="false" outlineLevel="0" collapsed="false">
      <c r="A28" s="90"/>
      <c r="B28" s="7" t="s">
        <v>7</v>
      </c>
      <c r="C28" s="8" t="n">
        <f aca="false">SUM(H28:AAD28)</f>
        <v>891.85316</v>
      </c>
      <c r="D28" s="8"/>
      <c r="E28" s="8"/>
      <c r="F28" s="8"/>
      <c r="G28" s="8"/>
      <c r="H28" s="65" t="n">
        <f aca="false">SUM('Cash Out Detail'!P43:R43)/1000000</f>
        <v>23</v>
      </c>
      <c r="I28" s="65" t="n">
        <f aca="false">SUM('Cash Out Detail'!S43:U43)/1000000</f>
        <v>30.36</v>
      </c>
      <c r="J28" s="65" t="n">
        <f aca="false">SUM('Cash Out Detail'!V43:X43)/1000000</f>
        <v>58.11139</v>
      </c>
      <c r="K28" s="65" t="n">
        <f aca="false">SUM('Cash Out Detail'!Y43:AA43)/1000000</f>
        <v>42.47139</v>
      </c>
      <c r="L28" s="65" t="n">
        <f aca="false">SUM('Cash Out Detail'!AB43:AD43)/1000000</f>
        <v>39.88126</v>
      </c>
      <c r="M28" s="65" t="n">
        <f aca="false">SUM('Cash Out Detail'!AE43:AG43)/1000000</f>
        <v>39.88126</v>
      </c>
      <c r="N28" s="65" t="n">
        <f aca="false">SUM('Cash Out Detail'!AH43:AJ43)/1000000</f>
        <v>13.06101</v>
      </c>
      <c r="O28" s="65" t="n">
        <f aca="false">SUM('Cash Out Detail'!AK43:AM43)/1000000</f>
        <v>13.06101</v>
      </c>
      <c r="P28" s="65" t="n">
        <f aca="false">SUM('Cash Out Detail'!AN43:AP43)/1000000</f>
        <v>145.69804</v>
      </c>
      <c r="Q28" s="65" t="n">
        <f aca="false">SUM('Cash Out Detail'!AQ43:AS43)/1000000</f>
        <v>147.2608</v>
      </c>
      <c r="R28" s="65" t="n">
        <f aca="false">SUM('Cash Out Detail'!AT43:AV43)/1000000</f>
        <v>197.8608</v>
      </c>
      <c r="S28" s="65" t="n">
        <f aca="false">SUM('Cash Out Detail'!AW43:AY43)/1000000</f>
        <v>141.2062</v>
      </c>
      <c r="T28" s="65" t="n">
        <f aca="false">SUM('Cash Out Detail'!AZ43:BB43)/1000000</f>
        <v>0</v>
      </c>
      <c r="U28" s="65" t="n">
        <f aca="false">SUM('Cash Out Detail'!BC43:BE43)/1000000</f>
        <v>0</v>
      </c>
      <c r="V28" s="65" t="n">
        <f aca="false">SUM('Cash Out Detail'!BF43:BH43)/1000000</f>
        <v>0</v>
      </c>
      <c r="W28" s="65" t="n">
        <f aca="false">SUM('Cash Out Detail'!BI43:BK43)/1000000</f>
        <v>0</v>
      </c>
      <c r="X28" s="65" t="n">
        <f aca="false">SUM('Cash Out Detail'!BL43:BN43)/1000000</f>
        <v>0</v>
      </c>
      <c r="Y28" s="65" t="n">
        <f aca="false">SUM('Cash Out Detail'!BO43:BQ43)/1000000</f>
        <v>0</v>
      </c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81"/>
    </row>
    <row r="29" customFormat="false" ht="12.75" hidden="false" customHeight="false" outlineLevel="0" collapsed="false">
      <c r="A29" s="90"/>
      <c r="B29" s="7" t="s">
        <v>8</v>
      </c>
      <c r="C29" s="8" t="n">
        <f aca="false">SUM(H29:AAD29)</f>
        <v>908.68343</v>
      </c>
      <c r="D29" s="8"/>
      <c r="E29" s="8"/>
      <c r="F29" s="8"/>
      <c r="G29" s="8"/>
      <c r="H29" s="65" t="n">
        <f aca="false">SUM('Cash Out Detail'!P44:R44)/1000000</f>
        <v>0</v>
      </c>
      <c r="I29" s="65" t="n">
        <f aca="false">SUM('Cash Out Detail'!S44:U44)/1000000</f>
        <v>0</v>
      </c>
      <c r="J29" s="65" t="n">
        <f aca="false">SUM('Cash Out Detail'!V44:X44)/1000000</f>
        <v>23</v>
      </c>
      <c r="K29" s="65" t="n">
        <f aca="false">SUM('Cash Out Detail'!Y44:AA44)/1000000</f>
        <v>30.36</v>
      </c>
      <c r="L29" s="65" t="n">
        <f aca="false">SUM('Cash Out Detail'!AB44:AD44)/1000000</f>
        <v>60.49252</v>
      </c>
      <c r="M29" s="65" t="n">
        <f aca="false">SUM('Cash Out Detail'!AE44:AG44)/1000000</f>
        <v>44.85252</v>
      </c>
      <c r="N29" s="65" t="n">
        <f aca="false">SUM('Cash Out Detail'!AH44:AJ44)/1000000</f>
        <v>42.79494</v>
      </c>
      <c r="O29" s="65" t="n">
        <f aca="false">SUM('Cash Out Detail'!AK44:AM44)/1000000</f>
        <v>37.56153</v>
      </c>
      <c r="P29" s="65" t="n">
        <f aca="false">SUM('Cash Out Detail'!AN44:AP44)/1000000</f>
        <v>14.00412</v>
      </c>
      <c r="Q29" s="65" t="n">
        <f aca="false">SUM('Cash Out Detail'!AQ44:AS44)/1000000</f>
        <v>13.46736</v>
      </c>
      <c r="R29" s="65" t="n">
        <f aca="false">SUM('Cash Out Detail'!AT44:AV44)/1000000</f>
        <v>145.54446</v>
      </c>
      <c r="S29" s="65" t="n">
        <f aca="false">SUM('Cash Out Detail'!AW44:AY44)/1000000</f>
        <v>145.54446</v>
      </c>
      <c r="T29" s="65" t="n">
        <f aca="false">SUM('Cash Out Detail'!AZ44:BB44)/1000000</f>
        <v>196.83032</v>
      </c>
      <c r="U29" s="65" t="n">
        <f aca="false">SUM('Cash Out Detail'!BC44:BE44)/1000000</f>
        <v>142.78032</v>
      </c>
      <c r="V29" s="65" t="n">
        <f aca="false">SUM('Cash Out Detail'!BF44:BH44)/1000000</f>
        <v>5.72544</v>
      </c>
      <c r="W29" s="65" t="n">
        <f aca="false">SUM('Cash Out Detail'!BI44:BK44)/1000000</f>
        <v>5.72544</v>
      </c>
      <c r="X29" s="65" t="n">
        <f aca="false">SUM('Cash Out Detail'!BL44:BN44)/1000000</f>
        <v>0</v>
      </c>
      <c r="Y29" s="65" t="n">
        <f aca="false">SUM('Cash Out Detail'!BO44:BQ44)/1000000</f>
        <v>0</v>
      </c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81"/>
    </row>
    <row r="30" customFormat="false" ht="12.75" hidden="false" customHeight="false" outlineLevel="0" collapsed="false">
      <c r="A30" s="90"/>
      <c r="B30" s="82" t="s">
        <v>155</v>
      </c>
      <c r="C30" s="67" t="n">
        <f aca="false">SUM(C28:C29)</f>
        <v>1800.53659</v>
      </c>
      <c r="D30" s="67" t="n">
        <f aca="false">SUM(H28:H29)</f>
        <v>23</v>
      </c>
      <c r="E30" s="67" t="n">
        <f aca="false">SUM(I28:I29)</f>
        <v>30.36</v>
      </c>
      <c r="F30" s="67" t="n">
        <f aca="false">SUM(J28:J29)</f>
        <v>81.11139</v>
      </c>
      <c r="G30" s="67" t="n">
        <f aca="false">SUM(K28:K29)</f>
        <v>72.83139</v>
      </c>
      <c r="H30" s="67" t="n">
        <f aca="false">SUM(L28:L29)</f>
        <v>100.37378</v>
      </c>
      <c r="I30" s="67" t="n">
        <f aca="false">SUM(M28:M29)</f>
        <v>84.73378</v>
      </c>
      <c r="J30" s="67" t="n">
        <f aca="false">SUM(N28:N29)</f>
        <v>55.85595</v>
      </c>
      <c r="K30" s="67" t="n">
        <f aca="false">SUM(O28:O29)</f>
        <v>50.62254</v>
      </c>
      <c r="L30" s="67" t="n">
        <f aca="false">SUM(P28:P29)</f>
        <v>159.70216</v>
      </c>
      <c r="M30" s="67" t="n">
        <f aca="false">SUM(Q28:Q29)</f>
        <v>160.72816</v>
      </c>
      <c r="N30" s="67" t="n">
        <f aca="false">SUM(R28:R29)</f>
        <v>343.40526</v>
      </c>
      <c r="O30" s="67" t="n">
        <f aca="false">SUM(S28:S29)</f>
        <v>286.75066</v>
      </c>
      <c r="P30" s="67" t="n">
        <f aca="false">SUM(T28:T29)</f>
        <v>196.83032</v>
      </c>
      <c r="Q30" s="67" t="n">
        <f aca="false">SUM(U28:U29)</f>
        <v>142.78032</v>
      </c>
      <c r="R30" s="67" t="n">
        <f aca="false">SUM(V28:V29)</f>
        <v>5.72544</v>
      </c>
      <c r="S30" s="67" t="n">
        <f aca="false">SUM(W28:W29)</f>
        <v>5.72544</v>
      </c>
      <c r="T30" s="67" t="n">
        <f aca="false">SUM(X28:X29)</f>
        <v>0</v>
      </c>
      <c r="U30" s="67" t="n">
        <f aca="false">SUM(Y28:Y29)</f>
        <v>0</v>
      </c>
      <c r="V30" s="67" t="n">
        <f aca="false">SUM(Z28:Z29)</f>
        <v>0</v>
      </c>
      <c r="W30" s="67" t="n">
        <f aca="false">SUM(AA28:AA29)</f>
        <v>0</v>
      </c>
      <c r="X30" s="67" t="n">
        <f aca="false">SUM(AB28:AB29)</f>
        <v>0</v>
      </c>
      <c r="Y30" s="67" t="n">
        <f aca="false">SUM(AC28:AC29)</f>
        <v>0</v>
      </c>
      <c r="Z30" s="67" t="n">
        <f aca="false">SUM(AD28:AD29)</f>
        <v>0</v>
      </c>
      <c r="AA30" s="67" t="n">
        <f aca="false">SUM(AE28:AE29)</f>
        <v>0</v>
      </c>
      <c r="AB30" s="67" t="n">
        <f aca="false">SUM(AF28:AF29)</f>
        <v>0</v>
      </c>
      <c r="AC30" s="67" t="n">
        <f aca="false">SUM(AG28:AG29)</f>
        <v>0</v>
      </c>
      <c r="AD30" s="67" t="n">
        <f aca="false">SUM(AH28:AH29)</f>
        <v>0</v>
      </c>
      <c r="AE30" s="67" t="n">
        <f aca="false">SUM(AI28:AI29)</f>
        <v>0</v>
      </c>
      <c r="AF30" s="67" t="n">
        <f aca="false">SUM(AJ28:AJ29)</f>
        <v>0</v>
      </c>
      <c r="AG30" s="67" t="n">
        <f aca="false">SUM(AK28:AK29)</f>
        <v>0</v>
      </c>
      <c r="AH30" s="67" t="n">
        <f aca="false">SUM(AL28:AL29)</f>
        <v>0</v>
      </c>
      <c r="AI30" s="67" t="n">
        <f aca="false">SUM(AM28:AM29)</f>
        <v>0</v>
      </c>
      <c r="AJ30" s="67" t="n">
        <f aca="false">SUM(AN28:AN29)</f>
        <v>0</v>
      </c>
      <c r="AK30" s="67" t="n">
        <f aca="false">SUM(AO28:AO29)</f>
        <v>0</v>
      </c>
      <c r="AL30" s="67" t="n">
        <f aca="false">SUM(AP28:AP29)</f>
        <v>0</v>
      </c>
      <c r="AM30" s="67" t="n">
        <f aca="false">SUM(AQ28:AQ29)</f>
        <v>0</v>
      </c>
      <c r="AN30" s="67" t="n">
        <f aca="false">SUM(AR28:AR29)</f>
        <v>0</v>
      </c>
      <c r="AO30" s="67" t="n">
        <f aca="false">SUM(AS28:AS29)</f>
        <v>0</v>
      </c>
      <c r="AP30" s="67" t="n">
        <f aca="false">SUM(AT28:AT29)</f>
        <v>0</v>
      </c>
      <c r="AQ30" s="67" t="n">
        <f aca="false">SUM(AU28:AU29)</f>
        <v>0</v>
      </c>
      <c r="AR30" s="67" t="n">
        <f aca="false">SUM(AV28:AV29)</f>
        <v>0</v>
      </c>
      <c r="AS30" s="67" t="n">
        <f aca="false">SUM(AW28:AW29)</f>
        <v>0</v>
      </c>
      <c r="AT30" s="83" t="n">
        <f aca="false">SUM(AX28:AX29)</f>
        <v>0</v>
      </c>
    </row>
    <row r="31" s="63" customFormat="true" ht="12.75" hidden="false" customHeight="false" outlineLevel="0" collapsed="false">
      <c r="A31" s="90"/>
      <c r="B31" s="8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85"/>
      <c r="AU31" s="62"/>
      <c r="AV31" s="62"/>
      <c r="AW31" s="62"/>
      <c r="AX31" s="62"/>
    </row>
    <row r="32" customFormat="false" ht="12.75" hidden="false" customHeight="false" outlineLevel="0" collapsed="false">
      <c r="A32" s="90"/>
      <c r="B32" s="1" t="s">
        <v>157</v>
      </c>
      <c r="D32" s="92" t="n">
        <v>32.9716122987785</v>
      </c>
      <c r="E32" s="93" t="n">
        <v>38.8023287102144</v>
      </c>
      <c r="F32" s="93" t="n">
        <v>49.1311154286159</v>
      </c>
      <c r="G32" s="93" t="n">
        <v>33.8285</v>
      </c>
      <c r="H32" s="93" t="n">
        <v>31.1045672696051</v>
      </c>
      <c r="I32" s="93" t="n">
        <v>30.1021801795062</v>
      </c>
      <c r="J32" s="93" t="n">
        <v>10.3846836745396</v>
      </c>
      <c r="K32" s="93" t="n">
        <v>11.1523084025854</v>
      </c>
      <c r="L32" s="93" t="n">
        <v>109.660757106631</v>
      </c>
      <c r="M32" s="93" t="n">
        <v>0.000104249726436845</v>
      </c>
      <c r="N32" s="93" t="n">
        <v>131.538639976632</v>
      </c>
      <c r="O32" s="93" t="n">
        <v>90.8174175049813</v>
      </c>
      <c r="P32" s="93" t="n">
        <v>0</v>
      </c>
      <c r="Q32" s="93" t="n">
        <v>0</v>
      </c>
      <c r="R32" s="93" t="n">
        <v>0</v>
      </c>
      <c r="S32" s="93" t="n">
        <v>0</v>
      </c>
      <c r="T32" s="93" t="n">
        <v>0</v>
      </c>
      <c r="AT32" s="85"/>
    </row>
    <row r="33" customFormat="false" ht="12.75" hidden="false" customHeight="false" outlineLevel="0" collapsed="false">
      <c r="A33" s="91"/>
      <c r="B33" s="86" t="s">
        <v>1</v>
      </c>
      <c r="C33" s="87" t="s">
        <v>110</v>
      </c>
      <c r="D33" s="87" t="s">
        <v>111</v>
      </c>
      <c r="E33" s="87" t="s">
        <v>112</v>
      </c>
      <c r="F33" s="87" t="s">
        <v>113</v>
      </c>
      <c r="G33" s="87" t="s">
        <v>114</v>
      </c>
      <c r="H33" s="87" t="s">
        <v>115</v>
      </c>
      <c r="I33" s="87" t="s">
        <v>116</v>
      </c>
      <c r="J33" s="87" t="s">
        <v>117</v>
      </c>
      <c r="K33" s="87" t="s">
        <v>118</v>
      </c>
      <c r="L33" s="87" t="s">
        <v>119</v>
      </c>
      <c r="M33" s="87" t="s">
        <v>120</v>
      </c>
      <c r="N33" s="87" t="s">
        <v>121</v>
      </c>
      <c r="O33" s="87" t="s">
        <v>122</v>
      </c>
      <c r="P33" s="87" t="s">
        <v>123</v>
      </c>
      <c r="Q33" s="87" t="s">
        <v>124</v>
      </c>
      <c r="R33" s="87" t="s">
        <v>125</v>
      </c>
      <c r="S33" s="87" t="s">
        <v>126</v>
      </c>
      <c r="T33" s="87" t="s">
        <v>127</v>
      </c>
      <c r="U33" s="87" t="s">
        <v>128</v>
      </c>
      <c r="V33" s="87" t="s">
        <v>129</v>
      </c>
      <c r="W33" s="87" t="s">
        <v>130</v>
      </c>
      <c r="X33" s="87" t="s">
        <v>131</v>
      </c>
      <c r="Y33" s="87" t="s">
        <v>132</v>
      </c>
      <c r="Z33" s="87" t="s">
        <v>133</v>
      </c>
      <c r="AA33" s="87" t="s">
        <v>134</v>
      </c>
      <c r="AB33" s="87" t="s">
        <v>135</v>
      </c>
      <c r="AC33" s="87" t="s">
        <v>136</v>
      </c>
      <c r="AD33" s="87" t="s">
        <v>137</v>
      </c>
      <c r="AE33" s="87" t="s">
        <v>138</v>
      </c>
      <c r="AF33" s="87" t="s">
        <v>139</v>
      </c>
      <c r="AG33" s="87" t="s">
        <v>140</v>
      </c>
      <c r="AH33" s="87" t="s">
        <v>141</v>
      </c>
      <c r="AI33" s="87" t="s">
        <v>142</v>
      </c>
      <c r="AJ33" s="87" t="s">
        <v>143</v>
      </c>
      <c r="AK33" s="87" t="s">
        <v>144</v>
      </c>
      <c r="AL33" s="87" t="s">
        <v>145</v>
      </c>
      <c r="AM33" s="87" t="s">
        <v>146</v>
      </c>
      <c r="AN33" s="87" t="s">
        <v>147</v>
      </c>
      <c r="AO33" s="87" t="s">
        <v>148</v>
      </c>
      <c r="AP33" s="87" t="s">
        <v>149</v>
      </c>
      <c r="AQ33" s="87" t="s">
        <v>150</v>
      </c>
      <c r="AR33" s="87" t="s">
        <v>151</v>
      </c>
      <c r="AS33" s="87" t="s">
        <v>152</v>
      </c>
      <c r="AT33" s="88" t="s">
        <v>153</v>
      </c>
      <c r="AU33" s="63"/>
      <c r="AV33" s="63"/>
      <c r="AW33" s="63"/>
      <c r="AX33" s="63"/>
    </row>
    <row r="34" customFormat="false" ht="12.75" hidden="false" customHeight="false" outlineLevel="0" collapsed="false">
      <c r="A34" s="90"/>
      <c r="B34" s="7" t="s">
        <v>7</v>
      </c>
      <c r="C34" s="8" t="n">
        <f aca="false">SUM(D34:ZZ34)</f>
        <v>592.639474170733</v>
      </c>
      <c r="D34" s="65" t="n">
        <f aca="false">+D28/((1+'Green Square'!$C$72)^'Green Square'!E$73)</f>
        <v>0</v>
      </c>
      <c r="E34" s="65" t="n">
        <f aca="false">+E28/((1+'Green Square'!$C$72)^'Green Square'!F$73)</f>
        <v>0</v>
      </c>
      <c r="F34" s="65" t="n">
        <f aca="false">+F28/((1+'Green Square'!$C$72)^'Green Square'!G$73)</f>
        <v>0</v>
      </c>
      <c r="G34" s="65" t="n">
        <f aca="false">+G28/((1+'Green Square'!$C$72)^'Green Square'!H$73)</f>
        <v>0</v>
      </c>
      <c r="H34" s="65" t="n">
        <f aca="false">+H28/((1+'Green Square'!$C$72)^'Green Square'!I$73)</f>
        <v>19.5252575793141</v>
      </c>
      <c r="I34" s="65" t="n">
        <f aca="false">+I28/((1+'Green Square'!$C$72)^'Green Square'!J$73)</f>
        <v>24.942758982123</v>
      </c>
      <c r="J34" s="65" t="n">
        <f aca="false">+J28/((1+'Green Square'!$C$72)^'Green Square'!K$73)</f>
        <v>46.2038083607471</v>
      </c>
      <c r="K34" s="65" t="n">
        <f aca="false">+K28/((1+'Green Square'!$C$72)^'Green Square'!L$73)</f>
        <v>32.6803554939981</v>
      </c>
      <c r="L34" s="65" t="n">
        <f aca="false">+L28/((1+'Green Square'!$C$72)^'Green Square'!M$73)</f>
        <v>29.6983933671852</v>
      </c>
      <c r="M34" s="65" t="n">
        <f aca="false">+M28/((1+'Green Square'!$C$72)^'Green Square'!N$73)</f>
        <v>28.7413221483538</v>
      </c>
      <c r="N34" s="65" t="n">
        <f aca="false">+N28/((1+'Green Square'!$C$72)^'Green Square'!O$73)</f>
        <v>9.10937164433295</v>
      </c>
      <c r="O34" s="65" t="n">
        <f aca="false">+O28/((1+'Green Square'!$C$72)^'Green Square'!P$73)</f>
        <v>8.8158097228297</v>
      </c>
      <c r="P34" s="65" t="n">
        <f aca="false">+P28/((1+'Green Square'!$C$72)^'Green Square'!Q$73)</f>
        <v>95.1728210620394</v>
      </c>
      <c r="Q34" s="65" t="n">
        <f aca="false">+Q28/((1+'Green Square'!$C$72)^'Green Square'!R$73)</f>
        <v>93.0936751673723</v>
      </c>
      <c r="R34" s="65" t="n">
        <f aca="false">+R28/((1+'Green Square'!$C$72)^'Green Square'!S$73)</f>
        <v>121.050494580047</v>
      </c>
      <c r="S34" s="65" t="n">
        <f aca="false">+S28/((1+'Green Square'!$C$72)^'Green Square'!T$73)</f>
        <v>83.6054060623904</v>
      </c>
      <c r="T34" s="65" t="n">
        <f aca="false">+T28/((1+'Green Square'!$C$72)^'Green Square'!U$73)</f>
        <v>0</v>
      </c>
      <c r="U34" s="65" t="n">
        <f aca="false">+U28/((1+'Green Square'!$C$72)^'Green Square'!V$73)</f>
        <v>0</v>
      </c>
      <c r="V34" s="65" t="n">
        <f aca="false">+V28/((1+'Green Square'!$C$72)^'Green Square'!W$73)</f>
        <v>0</v>
      </c>
      <c r="W34" s="65" t="n">
        <f aca="false">+W28/((1+'Green Square'!$C$72)^'Green Square'!X$73)</f>
        <v>0</v>
      </c>
      <c r="X34" s="65" t="n">
        <f aca="false">+X28/((1+'Green Square'!$C$72)^'Green Square'!Y$73)</f>
        <v>0</v>
      </c>
      <c r="Y34" s="65" t="n">
        <f aca="false">+Y28/((1+'Green Square'!$C$72)^'Green Square'!Z$73)</f>
        <v>0</v>
      </c>
      <c r="Z34" s="65" t="n">
        <f aca="false">+Z28/((1+'Green Square'!$C$72)^'Green Square'!AA$73)</f>
        <v>0</v>
      </c>
      <c r="AA34" s="65" t="n">
        <f aca="false">+AA28/((1+'Green Square'!$C$72)^'Green Square'!AB$73)</f>
        <v>0</v>
      </c>
      <c r="AB34" s="65" t="n">
        <f aca="false">+AF28/((1+'Green Square'!$C$72)^'Green Square'!AC$73)</f>
        <v>0</v>
      </c>
      <c r="AC34" s="65" t="n">
        <f aca="false">+AG28/((1+'Green Square'!$C$72)^'Green Square'!AD$73)</f>
        <v>0</v>
      </c>
      <c r="AD34" s="65" t="n">
        <f aca="false">+AH28/((1+'Green Square'!$C$72)^'Green Square'!AE$73)</f>
        <v>0</v>
      </c>
      <c r="AE34" s="65" t="n">
        <f aca="false">+AI28/((1+'Green Square'!$C$72)^'Green Square'!AF$73)</f>
        <v>0</v>
      </c>
      <c r="AF34" s="65" t="n">
        <f aca="false">+AJ28/((1+'Green Square'!$C$72)^'Green Square'!AG$73)</f>
        <v>0</v>
      </c>
      <c r="AG34" s="65" t="n">
        <f aca="false">+AK28/((1+'Green Square'!$C$72)^'Green Square'!AH$73)</f>
        <v>0</v>
      </c>
      <c r="AH34" s="65" t="n">
        <f aca="false">+AL28/((1+'Green Square'!$C$72)^'Green Square'!AI$73)</f>
        <v>0</v>
      </c>
      <c r="AI34" s="65" t="n">
        <f aca="false">+AM28/((1+'Green Square'!$C$72)^'Green Square'!AJ$73)</f>
        <v>0</v>
      </c>
      <c r="AJ34" s="65" t="n">
        <f aca="false">+AN28/((1+'Green Square'!$C$72)^'Green Square'!AK$73)</f>
        <v>0</v>
      </c>
      <c r="AK34" s="65" t="n">
        <f aca="false">+AO28/((1+'Green Square'!$C$72)^'Green Square'!AL$73)</f>
        <v>0</v>
      </c>
      <c r="AL34" s="65" t="n">
        <f aca="false">+AP28/((1+'Green Square'!$C$72)^'Green Square'!AM$73)</f>
        <v>0</v>
      </c>
      <c r="AM34" s="65" t="n">
        <f aca="false">+AQ28/((1+'Green Square'!$C$72)^'Green Square'!AN$73)</f>
        <v>0</v>
      </c>
      <c r="AN34" s="65" t="n">
        <f aca="false">+AR28/((1+'Green Square'!$C$72)^'Green Square'!AO$73)</f>
        <v>0</v>
      </c>
      <c r="AO34" s="65" t="n">
        <f aca="false">+AS28/((1+'Green Square'!$C$72)^'Green Square'!AP$73)</f>
        <v>0</v>
      </c>
      <c r="AP34" s="65" t="n">
        <f aca="false">+AT28/((1+'Green Square'!$C$72)^'Green Square'!AQ$73)</f>
        <v>0</v>
      </c>
      <c r="AQ34" s="65" t="n">
        <f aca="false">+AU28/((1+'Green Square'!$C$72)^'Green Square'!AR$73)</f>
        <v>0</v>
      </c>
      <c r="AR34" s="65" t="n">
        <f aca="false">+AV28/((1+'Green Square'!$C$72)^'Green Square'!AS$73)</f>
        <v>0</v>
      </c>
      <c r="AS34" s="65" t="n">
        <f aca="false">+AW28/((1+'Green Square'!$C$72)^'Green Square'!AT$73)</f>
        <v>0</v>
      </c>
      <c r="AT34" s="81" t="n">
        <f aca="false">+AX28/((1+'Green Square'!$C$72)^'Green Square'!AU$73)</f>
        <v>0</v>
      </c>
    </row>
    <row r="35" s="63" customFormat="true" ht="12.75" hidden="false" customHeight="false" outlineLevel="0" collapsed="false">
      <c r="A35" s="90"/>
      <c r="B35" s="7" t="s">
        <v>8</v>
      </c>
      <c r="C35" s="8" t="n">
        <f aca="false">SUM(D35:ZZ35)</f>
        <v>565.104737698299</v>
      </c>
      <c r="D35" s="65" t="n">
        <f aca="false">+D29/((1+'Green Square'!$C$72)^'Green Square'!E$73)</f>
        <v>0</v>
      </c>
      <c r="E35" s="65" t="n">
        <f aca="false">+E29/((1+'Green Square'!$C$72)^'Green Square'!F$73)</f>
        <v>0</v>
      </c>
      <c r="F35" s="65" t="n">
        <f aca="false">+F29/((1+'Green Square'!$C$72)^'Green Square'!G$73)</f>
        <v>0</v>
      </c>
      <c r="G35" s="65" t="n">
        <f aca="false">+G29/((1+'Green Square'!$C$72)^'Green Square'!H$73)</f>
        <v>0</v>
      </c>
      <c r="H35" s="65" t="n">
        <f aca="false">+H29/((1+'Green Square'!$C$72)^'Green Square'!I$73)</f>
        <v>0</v>
      </c>
      <c r="I35" s="65" t="n">
        <f aca="false">+I29/((1+'Green Square'!$C$72)^'Green Square'!J$73)</f>
        <v>0</v>
      </c>
      <c r="J35" s="65" t="n">
        <f aca="false">+J29/((1+'Green Square'!$C$72)^'Green Square'!K$73)</f>
        <v>18.2870792162635</v>
      </c>
      <c r="K35" s="65" t="n">
        <f aca="false">+K29/((1+'Green Square'!$C$72)^'Green Square'!L$73)</f>
        <v>23.3610341643583</v>
      </c>
      <c r="L35" s="65" t="n">
        <f aca="false">+L29/((1+'Green Square'!$C$72)^'Green Square'!M$73)</f>
        <v>45.0469883532345</v>
      </c>
      <c r="M35" s="65" t="n">
        <f aca="false">+M29/((1+'Green Square'!$C$72)^'Green Square'!N$73)</f>
        <v>32.3239718726409</v>
      </c>
      <c r="N35" s="65" t="n">
        <f aca="false">+N29/((1+'Green Square'!$C$72)^'Green Square'!O$73)</f>
        <v>29.8472333270497</v>
      </c>
      <c r="O35" s="65" t="n">
        <f aca="false">+O29/((1+'Green Square'!$C$72)^'Green Square'!P$73)</f>
        <v>25.3529628549675</v>
      </c>
      <c r="P35" s="65" t="n">
        <f aca="false">+P29/((1+'Green Square'!$C$72)^'Green Square'!Q$73)</f>
        <v>9.14776620805144</v>
      </c>
      <c r="Q35" s="65" t="n">
        <f aca="false">+Q29/((1+'Green Square'!$C$72)^'Green Square'!R$73)</f>
        <v>8.51364407365751</v>
      </c>
      <c r="R35" s="65" t="n">
        <f aca="false">+R29/((1+'Green Square'!$C$72)^'Green Square'!S$73)</f>
        <v>89.0435541875191</v>
      </c>
      <c r="S35" s="65" t="n">
        <f aca="false">+S29/((1+'Green Square'!$C$72)^'Green Square'!T$73)</f>
        <v>86.1740042464944</v>
      </c>
      <c r="T35" s="65" t="n">
        <f aca="false">+T29/((1+'Green Square'!$C$72)^'Green Square'!U$73)</f>
        <v>112.783710995122</v>
      </c>
      <c r="U35" s="65" t="n">
        <f aca="false">+U29/((1+'Green Square'!$C$72)^'Green Square'!V$73)</f>
        <v>79.1765401293385</v>
      </c>
      <c r="V35" s="65" t="n">
        <f aca="false">+V29/((1+'Green Square'!$C$72)^'Green Square'!W$73)</f>
        <v>3.07263394392911</v>
      </c>
      <c r="W35" s="65" t="n">
        <f aca="false">+W29/((1+'Green Square'!$C$72)^'Green Square'!X$73)</f>
        <v>2.97361412567226</v>
      </c>
      <c r="X35" s="65" t="n">
        <f aca="false">+X29/((1+'Green Square'!$C$72)^'Green Square'!Y$73)</f>
        <v>0</v>
      </c>
      <c r="Y35" s="65" t="n">
        <f aca="false">+Y29/((1+'Green Square'!$C$72)^'Green Square'!Z$73)</f>
        <v>0</v>
      </c>
      <c r="Z35" s="65" t="n">
        <f aca="false">+Z29/((1+'Green Square'!$C$72)^'Green Square'!AA$73)</f>
        <v>0</v>
      </c>
      <c r="AA35" s="65" t="n">
        <f aca="false">+AA29/((1+'Green Square'!$C$72)^'Green Square'!AB$73)</f>
        <v>0</v>
      </c>
      <c r="AB35" s="65" t="n">
        <f aca="false">+AF29/((1+'Green Square'!$C$72)^'Green Square'!AC$73)</f>
        <v>0</v>
      </c>
      <c r="AC35" s="65" t="n">
        <f aca="false">+AG29/((1+'Green Square'!$C$72)^'Green Square'!AD$73)</f>
        <v>0</v>
      </c>
      <c r="AD35" s="65" t="n">
        <f aca="false">+AH29/((1+'Green Square'!$C$72)^'Green Square'!AE$73)</f>
        <v>0</v>
      </c>
      <c r="AE35" s="65" t="n">
        <f aca="false">+AI29/((1+'Green Square'!$C$72)^'Green Square'!AF$73)</f>
        <v>0</v>
      </c>
      <c r="AF35" s="65" t="n">
        <f aca="false">+AJ29/((1+'Green Square'!$C$72)^'Green Square'!AG$73)</f>
        <v>0</v>
      </c>
      <c r="AG35" s="65" t="n">
        <f aca="false">+AK29/((1+'Green Square'!$C$72)^'Green Square'!AH$73)</f>
        <v>0</v>
      </c>
      <c r="AH35" s="65" t="n">
        <f aca="false">+AL29/((1+'Green Square'!$C$72)^'Green Square'!AI$73)</f>
        <v>0</v>
      </c>
      <c r="AI35" s="65" t="n">
        <f aca="false">+AM29/((1+'Green Square'!$C$72)^'Green Square'!AJ$73)</f>
        <v>0</v>
      </c>
      <c r="AJ35" s="65" t="n">
        <f aca="false">+AN29/((1+'Green Square'!$C$72)^'Green Square'!AK$73)</f>
        <v>0</v>
      </c>
      <c r="AK35" s="65" t="n">
        <f aca="false">+AO29/((1+'Green Square'!$C$72)^'Green Square'!AL$73)</f>
        <v>0</v>
      </c>
      <c r="AL35" s="65" t="n">
        <f aca="false">+AP29/((1+'Green Square'!$C$72)^'Green Square'!AM$73)</f>
        <v>0</v>
      </c>
      <c r="AM35" s="65" t="n">
        <f aca="false">+AQ29/((1+'Green Square'!$C$72)^'Green Square'!AN$73)</f>
        <v>0</v>
      </c>
      <c r="AN35" s="65" t="n">
        <f aca="false">+AR29/((1+'Green Square'!$C$72)^'Green Square'!AO$73)</f>
        <v>0</v>
      </c>
      <c r="AO35" s="65" t="n">
        <f aca="false">+AS29/((1+'Green Square'!$C$72)^'Green Square'!AP$73)</f>
        <v>0</v>
      </c>
      <c r="AP35" s="65" t="n">
        <f aca="false">+AT29/((1+'Green Square'!$C$72)^'Green Square'!AQ$73)</f>
        <v>0</v>
      </c>
      <c r="AQ35" s="65" t="n">
        <f aca="false">+AU29/((1+'Green Square'!$C$72)^'Green Square'!AR$73)</f>
        <v>0</v>
      </c>
      <c r="AR35" s="65" t="n">
        <f aca="false">+AV29/((1+'Green Square'!$C$72)^'Green Square'!AS$73)</f>
        <v>0</v>
      </c>
      <c r="AS35" s="65" t="n">
        <f aca="false">+AW29/((1+'Green Square'!$C$72)^'Green Square'!AT$73)</f>
        <v>0</v>
      </c>
      <c r="AT35" s="81" t="n">
        <f aca="false">+AX29/((1+'Green Square'!$C$72)^'Green Square'!AU$73)</f>
        <v>0</v>
      </c>
      <c r="AU35" s="62"/>
      <c r="AV35" s="62"/>
      <c r="AW35" s="62"/>
      <c r="AX35" s="62"/>
    </row>
    <row r="36" customFormat="false" ht="12.75" hidden="false" customHeight="false" outlineLevel="0" collapsed="false">
      <c r="A36" s="90"/>
      <c r="B36" s="13" t="s">
        <v>155</v>
      </c>
      <c r="C36" s="15" t="n">
        <f aca="false">SUM(C34:C35)</f>
        <v>1157.74421186903</v>
      </c>
      <c r="D36" s="15" t="n">
        <f aca="false">SUM(D34:D35)</f>
        <v>0</v>
      </c>
      <c r="E36" s="15" t="n">
        <f aca="false">SUM(E34:E35)</f>
        <v>0</v>
      </c>
      <c r="F36" s="15" t="n">
        <f aca="false">SUM(F34:F35)</f>
        <v>0</v>
      </c>
      <c r="G36" s="15" t="n">
        <f aca="false">SUM(G34:G35)</f>
        <v>0</v>
      </c>
      <c r="H36" s="15" t="n">
        <f aca="false">SUM(H34:H35)</f>
        <v>19.5252575793141</v>
      </c>
      <c r="I36" s="15" t="n">
        <f aca="false">SUM(I34:I35)</f>
        <v>24.942758982123</v>
      </c>
      <c r="J36" s="15" t="n">
        <f aca="false">SUM(J34:J35)</f>
        <v>64.4908875770106</v>
      </c>
      <c r="K36" s="15" t="n">
        <f aca="false">SUM(K34:K35)</f>
        <v>56.0413896583564</v>
      </c>
      <c r="L36" s="15" t="n">
        <f aca="false">SUM(L34:L35)</f>
        <v>74.7453817204197</v>
      </c>
      <c r="M36" s="15" t="n">
        <f aca="false">SUM(M34:M35)</f>
        <v>61.0652940209947</v>
      </c>
      <c r="N36" s="15" t="n">
        <f aca="false">SUM(N34:N35)</f>
        <v>38.9566049713827</v>
      </c>
      <c r="O36" s="15" t="n">
        <f aca="false">SUM(O34:O35)</f>
        <v>34.1687725777972</v>
      </c>
      <c r="P36" s="15" t="n">
        <f aca="false">SUM(P34:P35)</f>
        <v>104.320587270091</v>
      </c>
      <c r="Q36" s="15" t="n">
        <f aca="false">SUM(Q34:Q35)</f>
        <v>101.60731924103</v>
      </c>
      <c r="R36" s="15" t="n">
        <f aca="false">SUM(R34:R35)</f>
        <v>210.094048767566</v>
      </c>
      <c r="S36" s="15" t="n">
        <f aca="false">SUM(S34:S35)</f>
        <v>169.779410308885</v>
      </c>
      <c r="T36" s="15" t="n">
        <f aca="false">SUM(T34:T35)</f>
        <v>112.783710995122</v>
      </c>
      <c r="U36" s="15" t="n">
        <f aca="false">SUM(U34:U35)</f>
        <v>79.1765401293385</v>
      </c>
      <c r="V36" s="15" t="n">
        <f aca="false">SUM(V34:V35)</f>
        <v>3.07263394392911</v>
      </c>
      <c r="W36" s="15" t="n">
        <f aca="false">SUM(W34:W35)</f>
        <v>2.97361412567226</v>
      </c>
      <c r="X36" s="15" t="n">
        <f aca="false">SUM(X34:X35)</f>
        <v>0</v>
      </c>
      <c r="Y36" s="15" t="n">
        <f aca="false">SUM(Y34:Y35)</f>
        <v>0</v>
      </c>
      <c r="Z36" s="15" t="n">
        <f aca="false">SUM(Z34:Z35)</f>
        <v>0</v>
      </c>
      <c r="AA36" s="15" t="n">
        <f aca="false">SUM(AA34:AA35)</f>
        <v>0</v>
      </c>
      <c r="AB36" s="15" t="n">
        <f aca="false">SUM(AB34:AB35)</f>
        <v>0</v>
      </c>
      <c r="AC36" s="15" t="n">
        <f aca="false">SUM(AC34:AC35)</f>
        <v>0</v>
      </c>
      <c r="AD36" s="15" t="n">
        <f aca="false">SUM(AD34:AD35)</f>
        <v>0</v>
      </c>
      <c r="AE36" s="15" t="n">
        <f aca="false">SUM(AE34:AE35)</f>
        <v>0</v>
      </c>
      <c r="AF36" s="15" t="n">
        <f aca="false">SUM(AF34:AF35)</f>
        <v>0</v>
      </c>
      <c r="AG36" s="15" t="n">
        <f aca="false">SUM(AG34:AG35)</f>
        <v>0</v>
      </c>
      <c r="AH36" s="15" t="n">
        <f aca="false">SUM(AH34:AH35)</f>
        <v>0</v>
      </c>
      <c r="AI36" s="15" t="n">
        <f aca="false">SUM(AI34:AI35)</f>
        <v>0</v>
      </c>
      <c r="AJ36" s="15" t="n">
        <f aca="false">SUM(AJ34:AJ35)</f>
        <v>0</v>
      </c>
      <c r="AK36" s="15" t="n">
        <f aca="false">SUM(AK34:AK35)</f>
        <v>0</v>
      </c>
      <c r="AL36" s="15" t="n">
        <f aca="false">SUM(AL34:AL35)</f>
        <v>0</v>
      </c>
      <c r="AM36" s="15" t="n">
        <f aca="false">SUM(AM34:AM35)</f>
        <v>0</v>
      </c>
      <c r="AN36" s="15" t="n">
        <f aca="false">SUM(AN34:AN35)</f>
        <v>0</v>
      </c>
      <c r="AO36" s="15" t="n">
        <f aca="false">SUM(AO34:AO35)</f>
        <v>0</v>
      </c>
      <c r="AP36" s="15" t="n">
        <f aca="false">SUM(AP34:AP35)</f>
        <v>0</v>
      </c>
      <c r="AQ36" s="15" t="n">
        <f aca="false">SUM(AQ34:AQ35)</f>
        <v>0</v>
      </c>
      <c r="AR36" s="15" t="n">
        <f aca="false">SUM(AR34:AR35)</f>
        <v>0</v>
      </c>
      <c r="AS36" s="15" t="n">
        <f aca="false">SUM(AS34:AS35)</f>
        <v>0</v>
      </c>
      <c r="AT36" s="89" t="n">
        <f aca="false">SUM(AT34:AT35)</f>
        <v>0</v>
      </c>
    </row>
    <row r="38" customFormat="false" ht="12.75" hidden="false" customHeight="false" outlineLevel="0" collapsed="false">
      <c r="A38" s="94"/>
      <c r="B38" s="73" t="s">
        <v>158</v>
      </c>
      <c r="C38" s="74"/>
      <c r="D38" s="75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7"/>
    </row>
    <row r="39" customFormat="false" ht="12.75" hidden="false" customHeight="false" outlineLevel="0" collapsed="false">
      <c r="A39" s="95"/>
      <c r="B39" s="79" t="s">
        <v>1</v>
      </c>
      <c r="C39" s="64" t="s">
        <v>110</v>
      </c>
      <c r="D39" s="64" t="s">
        <v>111</v>
      </c>
      <c r="E39" s="64" t="s">
        <v>112</v>
      </c>
      <c r="F39" s="64" t="s">
        <v>113</v>
      </c>
      <c r="G39" s="64" t="s">
        <v>114</v>
      </c>
      <c r="H39" s="64" t="s">
        <v>115</v>
      </c>
      <c r="I39" s="64" t="s">
        <v>116</v>
      </c>
      <c r="J39" s="64" t="s">
        <v>117</v>
      </c>
      <c r="K39" s="64" t="s">
        <v>118</v>
      </c>
      <c r="L39" s="64" t="s">
        <v>119</v>
      </c>
      <c r="M39" s="64" t="s">
        <v>120</v>
      </c>
      <c r="N39" s="64" t="s">
        <v>121</v>
      </c>
      <c r="O39" s="64" t="s">
        <v>122</v>
      </c>
      <c r="P39" s="64" t="s">
        <v>123</v>
      </c>
      <c r="Q39" s="64" t="s">
        <v>124</v>
      </c>
      <c r="R39" s="64" t="s">
        <v>125</v>
      </c>
      <c r="S39" s="64" t="s">
        <v>126</v>
      </c>
      <c r="T39" s="64" t="s">
        <v>127</v>
      </c>
      <c r="U39" s="64" t="s">
        <v>128</v>
      </c>
      <c r="V39" s="64" t="s">
        <v>129</v>
      </c>
      <c r="W39" s="64" t="s">
        <v>130</v>
      </c>
      <c r="X39" s="64" t="s">
        <v>131</v>
      </c>
      <c r="Y39" s="64" t="s">
        <v>132</v>
      </c>
      <c r="Z39" s="64" t="s">
        <v>133</v>
      </c>
      <c r="AA39" s="64" t="s">
        <v>134</v>
      </c>
      <c r="AB39" s="64" t="s">
        <v>135</v>
      </c>
      <c r="AC39" s="64" t="s">
        <v>136</v>
      </c>
      <c r="AD39" s="64" t="s">
        <v>137</v>
      </c>
      <c r="AE39" s="64" t="s">
        <v>138</v>
      </c>
      <c r="AF39" s="64" t="s">
        <v>139</v>
      </c>
      <c r="AG39" s="64" t="s">
        <v>140</v>
      </c>
      <c r="AH39" s="64" t="s">
        <v>141</v>
      </c>
      <c r="AI39" s="64" t="s">
        <v>142</v>
      </c>
      <c r="AJ39" s="64" t="s">
        <v>143</v>
      </c>
      <c r="AK39" s="64" t="s">
        <v>144</v>
      </c>
      <c r="AL39" s="64" t="s">
        <v>145</v>
      </c>
      <c r="AM39" s="64" t="s">
        <v>146</v>
      </c>
      <c r="AN39" s="64" t="s">
        <v>147</v>
      </c>
      <c r="AO39" s="64" t="s">
        <v>148</v>
      </c>
      <c r="AP39" s="64" t="s">
        <v>149</v>
      </c>
      <c r="AQ39" s="64" t="s">
        <v>150</v>
      </c>
      <c r="AR39" s="64" t="s">
        <v>151</v>
      </c>
      <c r="AS39" s="64" t="s">
        <v>152</v>
      </c>
      <c r="AT39" s="80" t="s">
        <v>153</v>
      </c>
      <c r="AU39" s="63"/>
      <c r="AV39" s="63"/>
      <c r="AW39" s="63"/>
      <c r="AX39" s="63"/>
    </row>
    <row r="40" customFormat="false" ht="12.75" hidden="false" customHeight="false" outlineLevel="0" collapsed="false">
      <c r="A40" s="94"/>
      <c r="B40" s="7" t="s">
        <v>7</v>
      </c>
      <c r="C40" s="8" t="n">
        <f aca="false">SUM(D40:ZZ40)</f>
        <v>375.4475275</v>
      </c>
      <c r="D40" s="65" t="n">
        <f aca="false">D16-D28</f>
        <v>-12.5</v>
      </c>
      <c r="E40" s="65" t="n">
        <f aca="false">E16-E28</f>
        <v>-12.5</v>
      </c>
      <c r="F40" s="65" t="n">
        <f aca="false">F16-F28</f>
        <v>2.6392375</v>
      </c>
      <c r="G40" s="65" t="n">
        <f aca="false">G16-G28</f>
        <v>17.778475</v>
      </c>
      <c r="H40" s="65" t="n">
        <f aca="false">H16-H28</f>
        <v>-1.48799375</v>
      </c>
      <c r="I40" s="65" t="n">
        <f aca="false">I16-I28</f>
        <v>7.3855375</v>
      </c>
      <c r="J40" s="65" t="n">
        <f aca="false">J16-J28</f>
        <v>-20.74569</v>
      </c>
      <c r="K40" s="65" t="n">
        <f aca="false">K16-K28</f>
        <v>-3.99783062499999</v>
      </c>
      <c r="L40" s="65" t="n">
        <f aca="false">L16-L28</f>
        <v>2.9475884375</v>
      </c>
      <c r="M40" s="65" t="n">
        <f aca="false">M16-M28</f>
        <v>417.8725775</v>
      </c>
      <c r="N40" s="65" t="n">
        <f aca="false">N16-N28</f>
        <v>135.01674</v>
      </c>
      <c r="O40" s="65" t="n">
        <f aca="false">O16-O28</f>
        <v>125.97299</v>
      </c>
      <c r="P40" s="65" t="n">
        <f aca="false">P16-P28</f>
        <v>-98.38729</v>
      </c>
      <c r="Q40" s="65" t="n">
        <f aca="false">Q16-Q28</f>
        <v>-125.95083125</v>
      </c>
      <c r="R40" s="65" t="n">
        <f aca="false">R16-R28</f>
        <v>-176.55083125</v>
      </c>
      <c r="S40" s="65" t="n">
        <f aca="false">S16-S28</f>
        <v>-123.169164375</v>
      </c>
      <c r="T40" s="65" t="n">
        <f aca="false">T16-T28</f>
        <v>11.2266396875</v>
      </c>
      <c r="U40" s="65" t="n">
        <f aca="false">U16-U28</f>
        <v>9.71271593750001</v>
      </c>
      <c r="V40" s="65" t="n">
        <f aca="false">V16-V28</f>
        <v>3.7239446875</v>
      </c>
      <c r="W40" s="65" t="n">
        <f aca="false">W16-W28</f>
        <v>-0.6170553125</v>
      </c>
      <c r="X40" s="65" t="n">
        <f aca="false">X16-X28</f>
        <v>24.3829446875</v>
      </c>
      <c r="Y40" s="65" t="n">
        <f aca="false">Y16-Y28</f>
        <v>17.1027259375</v>
      </c>
      <c r="Z40" s="65" t="n">
        <f aca="false">Z16-Z28</f>
        <v>17.1027259375</v>
      </c>
      <c r="AA40" s="65" t="n">
        <f aca="false">AA16-AA28</f>
        <v>17.1027259375</v>
      </c>
      <c r="AB40" s="65" t="n">
        <f aca="false">AB16-AB28</f>
        <v>36.3147259375</v>
      </c>
      <c r="AC40" s="65" t="n">
        <f aca="false">AC16-AC28</f>
        <v>33.0386275</v>
      </c>
      <c r="AD40" s="65" t="n">
        <f aca="false">AD16-AD28</f>
        <v>29.43017125</v>
      </c>
      <c r="AE40" s="65" t="n">
        <f aca="false">AE16-AE28</f>
        <v>25.08917125</v>
      </c>
      <c r="AF40" s="65" t="n">
        <f aca="false">AF16-AF28</f>
        <v>-82.6690391015624</v>
      </c>
      <c r="AG40" s="65" t="n">
        <f aca="false">AG16-AG28</f>
        <v>14.112658828125</v>
      </c>
      <c r="AH40" s="65" t="n">
        <f aca="false">AH16-AH28</f>
        <v>14.112658828125</v>
      </c>
      <c r="AI40" s="65" t="n">
        <f aca="false">AI16-AI28</f>
        <v>14.112658828125</v>
      </c>
      <c r="AJ40" s="65" t="n">
        <f aca="false">AJ16-AJ28</f>
        <v>14.112658828125</v>
      </c>
      <c r="AK40" s="65" t="n">
        <f aca="false">AK16-AK28</f>
        <v>12.8841219140625</v>
      </c>
      <c r="AL40" s="65" t="n">
        <f aca="false">AL16-AL28</f>
        <v>12.8841219140625</v>
      </c>
      <c r="AM40" s="65" t="n">
        <f aca="false">AM16-AM28</f>
        <v>10.5409993359375</v>
      </c>
      <c r="AN40" s="65" t="n">
        <f aca="false">AN16-AN28</f>
        <v>5.41471921875</v>
      </c>
      <c r="AO40" s="65" t="n">
        <f aca="false">AO16-AO28</f>
        <v>2.00839078125</v>
      </c>
      <c r="AP40" s="65" t="n">
        <f aca="false">AP16-AP28</f>
        <v>0</v>
      </c>
      <c r="AQ40" s="65" t="n">
        <f aca="false">AQ16-AQ28</f>
        <v>0</v>
      </c>
      <c r="AR40" s="65" t="n">
        <f aca="false">AR16-AR28</f>
        <v>0</v>
      </c>
      <c r="AS40" s="65" t="n">
        <f aca="false">AS16-AS28</f>
        <v>0</v>
      </c>
      <c r="AT40" s="65" t="n">
        <f aca="false">AT16-AT28</f>
        <v>0</v>
      </c>
    </row>
    <row r="41" customFormat="false" ht="12.75" hidden="false" customHeight="false" outlineLevel="0" collapsed="false">
      <c r="A41" s="94"/>
      <c r="B41" s="7" t="s">
        <v>8</v>
      </c>
      <c r="C41" s="8" t="n">
        <f aca="false">SUM(D41:ZZ41)</f>
        <v>595.292929375</v>
      </c>
      <c r="D41" s="65" t="n">
        <f aca="false">D17-D29</f>
        <v>0</v>
      </c>
      <c r="E41" s="65" t="n">
        <f aca="false">E17-E29</f>
        <v>0</v>
      </c>
      <c r="F41" s="65" t="n">
        <f aca="false">F17-F29</f>
        <v>0</v>
      </c>
      <c r="G41" s="65" t="n">
        <f aca="false">G17-G29</f>
        <v>0</v>
      </c>
      <c r="H41" s="65" t="n">
        <f aca="false">H17-H29</f>
        <v>-6.88435</v>
      </c>
      <c r="I41" s="65" t="n">
        <f aca="false">I17-I29</f>
        <v>11.2313</v>
      </c>
      <c r="J41" s="65" t="n">
        <f aca="false">J17-J29</f>
        <v>10.260825</v>
      </c>
      <c r="K41" s="65" t="n">
        <f aca="false">K17-K29</f>
        <v>13.65839</v>
      </c>
      <c r="L41" s="65" t="n">
        <f aca="false">L17-L29</f>
        <v>-43.404975</v>
      </c>
      <c r="M41" s="65" t="n">
        <f aca="false">M17-M29</f>
        <v>-21.8792525</v>
      </c>
      <c r="N41" s="65" t="n">
        <f aca="false">N17-N29</f>
        <v>-3.923885</v>
      </c>
      <c r="O41" s="65" t="n">
        <f aca="false">O17-O29</f>
        <v>18.046</v>
      </c>
      <c r="P41" s="65" t="n">
        <f aca="false">P17-P29</f>
        <v>38.74831625</v>
      </c>
      <c r="Q41" s="65" t="n">
        <f aca="false">Q17-Q29</f>
        <v>48.9299825</v>
      </c>
      <c r="R41" s="65" t="n">
        <f aca="false">R17-R29</f>
        <v>475.0460075</v>
      </c>
      <c r="S41" s="65" t="n">
        <f aca="false">S17-S29</f>
        <v>-36.4042675</v>
      </c>
      <c r="T41" s="65" t="n">
        <f aca="false">T17-T29</f>
        <v>-134.2337275</v>
      </c>
      <c r="U41" s="65" t="n">
        <f aca="false">U17-U29</f>
        <v>-103.4433275</v>
      </c>
      <c r="V41" s="65" t="n">
        <f aca="false">V17-V29</f>
        <v>31.7999875</v>
      </c>
      <c r="W41" s="65" t="n">
        <f aca="false">W17-W29</f>
        <v>29.9884225</v>
      </c>
      <c r="X41" s="65" t="n">
        <f aca="false">X17-X29</f>
        <v>52.279461875</v>
      </c>
      <c r="Y41" s="65" t="n">
        <f aca="false">Y17-Y29</f>
        <v>45.15341375</v>
      </c>
      <c r="Z41" s="65" t="n">
        <f aca="false">Z17-Z29</f>
        <v>36.33787625</v>
      </c>
      <c r="AA41" s="65" t="n">
        <f aca="false">AA17-AA29</f>
        <v>26.04624875</v>
      </c>
      <c r="AB41" s="65" t="n">
        <f aca="false">AB17-AB29</f>
        <v>51.04624875</v>
      </c>
      <c r="AC41" s="65" t="n">
        <f aca="false">AC17-AC29</f>
        <v>51.04624875</v>
      </c>
      <c r="AD41" s="65" t="n">
        <f aca="false">AD17-AD29</f>
        <v>51.04624875</v>
      </c>
      <c r="AE41" s="65" t="n">
        <f aca="false">AE17-AE29</f>
        <v>51.04624875</v>
      </c>
      <c r="AF41" s="65" t="n">
        <f aca="false">AF17-AF29</f>
        <v>-197.2602284375</v>
      </c>
      <c r="AG41" s="65" t="n">
        <f aca="false">AG17-AG29</f>
        <v>20.70929109375</v>
      </c>
      <c r="AH41" s="65" t="n">
        <f aca="false">AH17-AH29</f>
        <v>18.5391871875</v>
      </c>
      <c r="AI41" s="65" t="n">
        <f aca="false">AI17-AI29</f>
        <v>16.36908328125</v>
      </c>
      <c r="AJ41" s="65" t="n">
        <f aca="false">AJ17-AJ29</f>
        <v>12.87175640625</v>
      </c>
      <c r="AK41" s="65" t="n">
        <f aca="false">AK17-AK29</f>
        <v>10.84632609375</v>
      </c>
      <c r="AL41" s="65" t="n">
        <f aca="false">AL17-AL29</f>
        <v>9.452008125</v>
      </c>
      <c r="AM41" s="65" t="n">
        <f aca="false">AM17-AM29</f>
        <v>4.07602125</v>
      </c>
      <c r="AN41" s="65" t="n">
        <f aca="false">AN17-AN29</f>
        <v>4.07602125</v>
      </c>
      <c r="AO41" s="65" t="n">
        <f aca="false">AO17-AO29</f>
        <v>4.07602125</v>
      </c>
      <c r="AP41" s="65" t="n">
        <f aca="false">AP17-AP29</f>
        <v>0</v>
      </c>
      <c r="AQ41" s="65" t="n">
        <f aca="false">AQ17-AQ29</f>
        <v>0</v>
      </c>
      <c r="AR41" s="65" t="n">
        <f aca="false">AR17-AR29</f>
        <v>0</v>
      </c>
      <c r="AS41" s="65" t="n">
        <f aca="false">AS17-AS29</f>
        <v>0</v>
      </c>
      <c r="AT41" s="65" t="n">
        <f aca="false">AT17-AT29</f>
        <v>0</v>
      </c>
    </row>
    <row r="42" customFormat="false" ht="12.75" hidden="false" customHeight="false" outlineLevel="0" collapsed="false">
      <c r="A42" s="94"/>
      <c r="B42" s="82" t="s">
        <v>155</v>
      </c>
      <c r="C42" s="67" t="n">
        <f aca="false">SUM(C40:C41)</f>
        <v>970.740456875001</v>
      </c>
      <c r="D42" s="67" t="n">
        <f aca="false">SUM(D40:D41)</f>
        <v>-12.5</v>
      </c>
      <c r="E42" s="67" t="n">
        <f aca="false">SUM(E40:E41)</f>
        <v>-12.5</v>
      </c>
      <c r="F42" s="67" t="n">
        <f aca="false">SUM(F40:F41)</f>
        <v>2.6392375</v>
      </c>
      <c r="G42" s="67" t="n">
        <f aca="false">SUM(G40:G41)</f>
        <v>17.778475</v>
      </c>
      <c r="H42" s="67" t="n">
        <f aca="false">SUM(H40:H41)</f>
        <v>-8.37234375</v>
      </c>
      <c r="I42" s="67" t="n">
        <f aca="false">SUM(I40:I41)</f>
        <v>18.6168375</v>
      </c>
      <c r="J42" s="67" t="n">
        <f aca="false">SUM(J40:J41)</f>
        <v>-10.484865</v>
      </c>
      <c r="K42" s="67" t="n">
        <f aca="false">SUM(K40:K41)</f>
        <v>9.66055937500001</v>
      </c>
      <c r="L42" s="67" t="n">
        <f aca="false">SUM(L40:L41)</f>
        <v>-40.4573865625</v>
      </c>
      <c r="M42" s="67" t="n">
        <f aca="false">SUM(M40:M41)</f>
        <v>395.993325</v>
      </c>
      <c r="N42" s="67" t="n">
        <f aca="false">SUM(N40:N41)</f>
        <v>131.092855</v>
      </c>
      <c r="O42" s="67" t="n">
        <f aca="false">SUM(O40:O41)</f>
        <v>144.01899</v>
      </c>
      <c r="P42" s="67" t="n">
        <f aca="false">SUM(P40:P41)</f>
        <v>-59.63897375</v>
      </c>
      <c r="Q42" s="67" t="n">
        <f aca="false">SUM(Q40:Q41)</f>
        <v>-77.02084875</v>
      </c>
      <c r="R42" s="67" t="n">
        <f aca="false">SUM(R40:R41)</f>
        <v>298.49517625</v>
      </c>
      <c r="S42" s="67" t="n">
        <f aca="false">SUM(S40:S41)</f>
        <v>-159.573431875</v>
      </c>
      <c r="T42" s="67" t="n">
        <f aca="false">SUM(T40:T41)</f>
        <v>-123.0070878125</v>
      </c>
      <c r="U42" s="67" t="n">
        <f aca="false">SUM(U40:U41)</f>
        <v>-93.7306115625</v>
      </c>
      <c r="V42" s="67" t="n">
        <f aca="false">SUM(V40:V41)</f>
        <v>35.5239321875</v>
      </c>
      <c r="W42" s="67" t="n">
        <f aca="false">SUM(W40:W41)</f>
        <v>29.3713671875</v>
      </c>
      <c r="X42" s="67" t="n">
        <f aca="false">SUM(X40:X41)</f>
        <v>76.6624065625</v>
      </c>
      <c r="Y42" s="67" t="n">
        <f aca="false">SUM(Y40:Y41)</f>
        <v>62.2561396875</v>
      </c>
      <c r="Z42" s="67" t="n">
        <f aca="false">SUM(Z40:Z41)</f>
        <v>53.4406021875</v>
      </c>
      <c r="AA42" s="67" t="n">
        <f aca="false">SUM(AA40:AA41)</f>
        <v>43.1489746875</v>
      </c>
      <c r="AB42" s="67" t="n">
        <f aca="false">SUM(AB40:AB41)</f>
        <v>87.3609746875</v>
      </c>
      <c r="AC42" s="67" t="n">
        <f aca="false">SUM(AC40:AC41)</f>
        <v>84.08487625</v>
      </c>
      <c r="AD42" s="67" t="n">
        <f aca="false">SUM(AD40:AD41)</f>
        <v>80.47642</v>
      </c>
      <c r="AE42" s="67" t="n">
        <f aca="false">SUM(AE40:AE41)</f>
        <v>76.13542</v>
      </c>
      <c r="AF42" s="67" t="n">
        <f aca="false">SUM(AF40:AF41)</f>
        <v>-279.929267539062</v>
      </c>
      <c r="AG42" s="67" t="n">
        <f aca="false">SUM(AG40:AG41)</f>
        <v>34.821949921875</v>
      </c>
      <c r="AH42" s="67" t="n">
        <f aca="false">SUM(AH40:AH41)</f>
        <v>32.651846015625</v>
      </c>
      <c r="AI42" s="67" t="n">
        <f aca="false">SUM(AI40:AI41)</f>
        <v>30.481742109375</v>
      </c>
      <c r="AJ42" s="67" t="n">
        <f aca="false">SUM(AJ40:AJ41)</f>
        <v>26.984415234375</v>
      </c>
      <c r="AK42" s="67" t="n">
        <f aca="false">SUM(AK40:AK41)</f>
        <v>23.7304480078125</v>
      </c>
      <c r="AL42" s="67" t="n">
        <f aca="false">SUM(AL40:AL41)</f>
        <v>22.3361300390625</v>
      </c>
      <c r="AM42" s="67" t="n">
        <f aca="false">SUM(AM40:AM41)</f>
        <v>14.6170205859375</v>
      </c>
      <c r="AN42" s="67" t="n">
        <f aca="false">SUM(AN40:AN41)</f>
        <v>9.49074046875</v>
      </c>
      <c r="AO42" s="67" t="n">
        <f aca="false">SUM(AO40:AO41)</f>
        <v>6.08441203125</v>
      </c>
      <c r="AP42" s="67" t="n">
        <f aca="false">SUM(AP40:AP41)</f>
        <v>0</v>
      </c>
      <c r="AQ42" s="67" t="n">
        <f aca="false">SUM(AQ40:AQ41)</f>
        <v>0</v>
      </c>
      <c r="AR42" s="67" t="n">
        <f aca="false">SUM(AR40:AR41)</f>
        <v>0</v>
      </c>
      <c r="AS42" s="67" t="n">
        <f aca="false">SUM(AS40:AS41)</f>
        <v>0</v>
      </c>
      <c r="AT42" s="83" t="n">
        <f aca="false">SUM(AT40:AT41)</f>
        <v>0</v>
      </c>
    </row>
    <row r="43" customFormat="false" ht="12.75" hidden="false" customHeight="false" outlineLevel="0" collapsed="false">
      <c r="A43" s="94"/>
      <c r="B43" s="84"/>
      <c r="AT43" s="85"/>
    </row>
    <row r="44" customFormat="false" ht="12.75" hidden="false" customHeight="false" outlineLevel="0" collapsed="false">
      <c r="A44" s="94"/>
      <c r="B44" s="1" t="s">
        <v>159</v>
      </c>
      <c r="D44" s="70"/>
      <c r="AT44" s="85"/>
    </row>
    <row r="45" customFormat="false" ht="12.75" hidden="false" customHeight="false" outlineLevel="0" collapsed="false">
      <c r="A45" s="95"/>
      <c r="B45" s="86" t="s">
        <v>1</v>
      </c>
      <c r="C45" s="87" t="s">
        <v>110</v>
      </c>
      <c r="D45" s="87" t="s">
        <v>111</v>
      </c>
      <c r="E45" s="87" t="s">
        <v>112</v>
      </c>
      <c r="F45" s="87" t="s">
        <v>113</v>
      </c>
      <c r="G45" s="87" t="s">
        <v>114</v>
      </c>
      <c r="H45" s="87" t="s">
        <v>115</v>
      </c>
      <c r="I45" s="87" t="s">
        <v>116</v>
      </c>
      <c r="J45" s="87" t="s">
        <v>117</v>
      </c>
      <c r="K45" s="87" t="s">
        <v>118</v>
      </c>
      <c r="L45" s="87" t="s">
        <v>119</v>
      </c>
      <c r="M45" s="87" t="s">
        <v>120</v>
      </c>
      <c r="N45" s="87" t="s">
        <v>121</v>
      </c>
      <c r="O45" s="87" t="s">
        <v>122</v>
      </c>
      <c r="P45" s="87" t="s">
        <v>123</v>
      </c>
      <c r="Q45" s="87" t="s">
        <v>124</v>
      </c>
      <c r="R45" s="87" t="s">
        <v>125</v>
      </c>
      <c r="S45" s="87" t="s">
        <v>126</v>
      </c>
      <c r="T45" s="87" t="s">
        <v>127</v>
      </c>
      <c r="U45" s="87" t="s">
        <v>128</v>
      </c>
      <c r="V45" s="87" t="s">
        <v>129</v>
      </c>
      <c r="W45" s="87" t="s">
        <v>130</v>
      </c>
      <c r="X45" s="87" t="s">
        <v>131</v>
      </c>
      <c r="Y45" s="87" t="s">
        <v>132</v>
      </c>
      <c r="Z45" s="87" t="s">
        <v>133</v>
      </c>
      <c r="AA45" s="87" t="s">
        <v>134</v>
      </c>
      <c r="AB45" s="87" t="s">
        <v>135</v>
      </c>
      <c r="AC45" s="87" t="s">
        <v>136</v>
      </c>
      <c r="AD45" s="87" t="s">
        <v>137</v>
      </c>
      <c r="AE45" s="87" t="s">
        <v>138</v>
      </c>
      <c r="AF45" s="87" t="s">
        <v>139</v>
      </c>
      <c r="AG45" s="87" t="s">
        <v>140</v>
      </c>
      <c r="AH45" s="87" t="s">
        <v>141</v>
      </c>
      <c r="AI45" s="87" t="s">
        <v>142</v>
      </c>
      <c r="AJ45" s="87" t="s">
        <v>143</v>
      </c>
      <c r="AK45" s="87" t="s">
        <v>144</v>
      </c>
      <c r="AL45" s="87" t="s">
        <v>145</v>
      </c>
      <c r="AM45" s="87" t="s">
        <v>146</v>
      </c>
      <c r="AN45" s="87" t="s">
        <v>147</v>
      </c>
      <c r="AO45" s="87" t="s">
        <v>148</v>
      </c>
      <c r="AP45" s="87" t="s">
        <v>149</v>
      </c>
      <c r="AQ45" s="87" t="s">
        <v>150</v>
      </c>
      <c r="AR45" s="87" t="s">
        <v>151</v>
      </c>
      <c r="AS45" s="87" t="s">
        <v>152</v>
      </c>
      <c r="AT45" s="88" t="s">
        <v>153</v>
      </c>
      <c r="AU45" s="63"/>
      <c r="AV45" s="63"/>
      <c r="AW45" s="63"/>
      <c r="AX45" s="63"/>
    </row>
    <row r="46" customFormat="false" ht="12.75" hidden="false" customHeight="false" outlineLevel="0" collapsed="false">
      <c r="A46" s="94"/>
      <c r="B46" s="7" t="s">
        <v>7</v>
      </c>
      <c r="C46" s="8" t="n">
        <f aca="false">SUM(D46:ZZ46)</f>
        <v>241.241435588808</v>
      </c>
      <c r="D46" s="65" t="n">
        <f aca="false">+D40/((1+'Green Square'!$C$72)^'Green Square'!E$73)</f>
        <v>-12.097170456749</v>
      </c>
      <c r="E46" s="65" t="n">
        <f aca="false">+E40/((1+'Green Square'!$C$72)^'Green Square'!F$73)</f>
        <v>-11.7073226447712</v>
      </c>
      <c r="F46" s="65" t="n">
        <f aca="false">+F40/((1+'Green Square'!$C$72)^'Green Square'!G$73)</f>
        <v>2.3922129376373</v>
      </c>
      <c r="G46" s="65" t="n">
        <f aca="false">+G40/((1+'Green Square'!$C$72)^'Green Square'!H$73)</f>
        <v>15.5951535087719</v>
      </c>
      <c r="H46" s="65" t="n">
        <f aca="false">+H40/((1+'Green Square'!$C$72)^'Green Square'!I$73)</f>
        <v>-1.26319396718085</v>
      </c>
      <c r="I46" s="65" t="n">
        <f aca="false">+I40/((1+'Green Square'!$C$72)^'Green Square'!J$73)</f>
        <v>6.06771020474082</v>
      </c>
      <c r="J46" s="65" t="n">
        <f aca="false">+J40/((1+'Green Square'!$C$72)^'Green Square'!K$73)</f>
        <v>-16.4946989750455</v>
      </c>
      <c r="K46" s="65" t="n">
        <f aca="false">+K40/((1+'Green Square'!$C$72)^'Green Square'!L$73)</f>
        <v>-3.07620085026161</v>
      </c>
      <c r="L46" s="65" t="n">
        <f aca="false">+L40/((1+'Green Square'!$C$72)^'Green Square'!M$73)</f>
        <v>2.19498182608679</v>
      </c>
      <c r="M46" s="65" t="n">
        <f aca="false">+M40/((1+'Green Square'!$C$72)^'Green Square'!N$73)</f>
        <v>301.149220633712</v>
      </c>
      <c r="N46" s="65" t="n">
        <f aca="false">+N40/((1+'Green Square'!$C$72)^'Green Square'!O$73)</f>
        <v>94.1671174638312</v>
      </c>
      <c r="O46" s="65" t="n">
        <f aca="false">+O40/((1+'Green Square'!$C$72)^'Green Square'!P$73)</f>
        <v>85.0281800608014</v>
      </c>
      <c r="P46" s="65" t="n">
        <f aca="false">+P40/((1+'Green Square'!$C$72)^'Green Square'!Q$73)</f>
        <v>-64.2685100358864</v>
      </c>
      <c r="Q46" s="65" t="n">
        <f aca="false">+Q40/((1+'Green Square'!$C$72)^'Green Square'!R$73)</f>
        <v>-79.6221789603753</v>
      </c>
      <c r="R46" s="65" t="n">
        <f aca="false">+R40/((1+'Green Square'!$C$72)^'Green Square'!S$73)</f>
        <v>-108.013135706168</v>
      </c>
      <c r="S46" s="65" t="n">
        <f aca="false">+S40/((1+'Green Square'!$C$72)^'Green Square'!T$73)</f>
        <v>-72.9260330066045</v>
      </c>
      <c r="T46" s="65" t="n">
        <f aca="false">+T40/((1+'Green Square'!$C$72)^'Green Square'!U$73)</f>
        <v>6.43286098382286</v>
      </c>
      <c r="U46" s="65" t="n">
        <f aca="false">+U40/((1+'Green Square'!$C$72)^'Green Square'!V$73)</f>
        <v>5.38603109441367</v>
      </c>
      <c r="V46" s="65" t="n">
        <f aca="false">+V40/((1+'Green Square'!$C$72)^'Green Square'!W$73)</f>
        <v>1.99850471791286</v>
      </c>
      <c r="W46" s="65" t="n">
        <f aca="false">+W40/((1+'Green Square'!$C$72)^'Green Square'!X$73)</f>
        <v>-0.320479193489253</v>
      </c>
      <c r="X46" s="65" t="n">
        <f aca="false">+X40/((1+'Green Square'!$C$72)^'Green Square'!Y$73)</f>
        <v>12.255631210791</v>
      </c>
      <c r="Y46" s="65" t="n">
        <f aca="false">+Y40/((1+'Green Square'!$C$72)^'Green Square'!Z$73)</f>
        <v>8.31933579336784</v>
      </c>
      <c r="Z46" s="65" t="n">
        <f aca="false">+Z40/((1+'Green Square'!$C$72)^'Green Square'!AA$73)</f>
        <v>8.05123385434428</v>
      </c>
      <c r="AA46" s="65" t="n">
        <f aca="false">+AA40/((1+'Green Square'!$C$72)^'Green Square'!AB$73)</f>
        <v>7.79177186585205</v>
      </c>
      <c r="AB46" s="65" t="n">
        <f aca="false">+AB40/((1+'Green Square'!$C$72)^'Green Square'!AC$73)</f>
        <v>16.0113315297136</v>
      </c>
      <c r="AC46" s="65" t="n">
        <f aca="false">+AC40/((1+'Green Square'!$C$72)^'Green Square'!AD$73)</f>
        <v>14.0974467805185</v>
      </c>
      <c r="AD46" s="65" t="n">
        <f aca="false">+AD40/((1+'Green Square'!$C$72)^'Green Square'!AE$73)</f>
        <v>12.1530432281623</v>
      </c>
      <c r="AE46" s="65" t="n">
        <f aca="false">+AE40/((1+'Green Square'!$C$72)^'Green Square'!AF$73)</f>
        <v>10.0265692228433</v>
      </c>
      <c r="AF46" s="65" t="n">
        <f aca="false">+AF40/((1+'Green Square'!$C$72)^'Green Square'!AG$73)</f>
        <v>-31.9729506594809</v>
      </c>
      <c r="AG46" s="65" t="n">
        <f aca="false">+AG40/((1+'Green Square'!$C$72)^'Green Square'!AH$73)</f>
        <v>5.28229264103817</v>
      </c>
      <c r="AH46" s="65" t="n">
        <f aca="false">+AH40/((1+'Green Square'!$C$72)^'Green Square'!AI$73)</f>
        <v>5.11206355848555</v>
      </c>
      <c r="AI46" s="65" t="n">
        <f aca="false">+AI40/((1+'Green Square'!$C$72)^'Green Square'!AJ$73)</f>
        <v>4.94732034021874</v>
      </c>
      <c r="AJ46" s="65" t="n">
        <f aca="false">+AJ40/((1+'Green Square'!$C$72)^'Green Square'!AK$73)</f>
        <v>4.78788619678139</v>
      </c>
      <c r="AK46" s="65" t="n">
        <f aca="false">+AK40/((1+'Green Square'!$C$72)^'Green Square'!AL$73)</f>
        <v>4.23022618562942</v>
      </c>
      <c r="AL46" s="65" t="n">
        <f aca="false">+AL40/((1+'Green Square'!$C$72)^'Green Square'!AM$73)</f>
        <v>4.09390137905296</v>
      </c>
      <c r="AM46" s="65" t="n">
        <f aca="false">+AM40/((1+'Green Square'!$C$72)^'Green Square'!AN$73)</f>
        <v>3.24144102139364</v>
      </c>
      <c r="AN46" s="65" t="n">
        <f aca="false">+AN40/((1+'Green Square'!$C$72)^'Green Square'!AO$73)</f>
        <v>1.61141004387992</v>
      </c>
      <c r="AO46" s="65" t="n">
        <f aca="false">+AO40/((1+'Green Square'!$C$72)^'Green Square'!AP$73)</f>
        <v>0.578431761017295</v>
      </c>
      <c r="AP46" s="65" t="n">
        <f aca="false">+AP40/((1+'Green Square'!$C$72)^'Green Square'!AQ$73)</f>
        <v>0</v>
      </c>
      <c r="AQ46" s="65" t="n">
        <f aca="false">+AQ40/((1+'Green Square'!$C$72)^'Green Square'!AR$73)</f>
        <v>0</v>
      </c>
      <c r="AR46" s="65" t="n">
        <f aca="false">+AR40/((1+'Green Square'!$C$72)^'Green Square'!AS$73)</f>
        <v>0</v>
      </c>
      <c r="AS46" s="65" t="n">
        <f aca="false">+AS40/((1+'Green Square'!$C$72)^'Green Square'!AT$73)</f>
        <v>0</v>
      </c>
      <c r="AT46" s="81" t="n">
        <f aca="false">+AT40/((1+'Green Square'!$C$72)^'Green Square'!AU$73)</f>
        <v>0</v>
      </c>
    </row>
    <row r="47" customFormat="false" ht="12.75" hidden="false" customHeight="false" outlineLevel="0" collapsed="false">
      <c r="A47" s="94"/>
      <c r="B47" s="7" t="s">
        <v>8</v>
      </c>
      <c r="C47" s="8" t="n">
        <f aca="false">SUM(D47:ZZ47)</f>
        <v>328.553087449984</v>
      </c>
      <c r="D47" s="65" t="n">
        <f aca="false">+D41/((1+'Green Square'!$C$72)^'Green Square'!E$73)</f>
        <v>0</v>
      </c>
      <c r="E47" s="65" t="n">
        <f aca="false">+E41/((1+'Green Square'!$C$72)^'Green Square'!F$73)</f>
        <v>0</v>
      </c>
      <c r="F47" s="65" t="n">
        <f aca="false">+F41/((1+'Green Square'!$C$72)^'Green Square'!G$73)</f>
        <v>0</v>
      </c>
      <c r="G47" s="65" t="n">
        <f aca="false">+G41/((1+'Green Square'!$C$72)^'Green Square'!H$73)</f>
        <v>0</v>
      </c>
      <c r="H47" s="65" t="n">
        <f aca="false">+H41/((1+'Green Square'!$C$72)^'Green Square'!I$73)</f>
        <v>-5.84429160939787</v>
      </c>
      <c r="I47" s="65" t="n">
        <f aca="false">+I41/((1+'Green Square'!$C$72)^'Green Square'!J$73)</f>
        <v>9.22725984703288</v>
      </c>
      <c r="J47" s="65" t="n">
        <f aca="false">+J41/((1+'Green Square'!$C$72)^'Green Square'!K$73)</f>
        <v>8.15828346083552</v>
      </c>
      <c r="K47" s="65" t="n">
        <f aca="false">+K41/((1+'Green Square'!$C$72)^'Green Square'!L$73)</f>
        <v>10.5096875961834</v>
      </c>
      <c r="L47" s="65" t="n">
        <f aca="false">+L41/((1+'Green Square'!$C$72)^'Green Square'!M$73)</f>
        <v>-32.3223995842368</v>
      </c>
      <c r="M47" s="65" t="n">
        <f aca="false">+M41/((1+'Green Square'!$C$72)^'Green Square'!N$73)</f>
        <v>-15.7677727450856</v>
      </c>
      <c r="N47" s="65" t="n">
        <f aca="false">+N41/((1+'Green Square'!$C$72)^'Green Square'!O$73)</f>
        <v>-2.73670464647247</v>
      </c>
      <c r="O47" s="65" t="n">
        <f aca="false">+O41/((1+'Green Square'!$C$72)^'Green Square'!P$73)</f>
        <v>12.1805359813816</v>
      </c>
      <c r="P47" s="65" t="n">
        <f aca="false">+P41/((1+'Green Square'!$C$72)^'Green Square'!Q$73)</f>
        <v>25.311161144766</v>
      </c>
      <c r="Q47" s="65" t="n">
        <f aca="false">+Q41/((1+'Green Square'!$C$72)^'Green Square'!R$73)</f>
        <v>30.9320056444092</v>
      </c>
      <c r="R47" s="65" t="n">
        <f aca="false">+R41/((1+'Green Square'!$C$72)^'Green Square'!S$73)</f>
        <v>290.631363848482</v>
      </c>
      <c r="S47" s="65" t="n">
        <f aca="false">+S41/((1+'Green Square'!$C$72)^'Green Square'!T$73)</f>
        <v>-21.5542487988586</v>
      </c>
      <c r="T47" s="65" t="n">
        <f aca="false">+T41/((1+'Green Square'!$C$72)^'Green Square'!U$73)</f>
        <v>-76.9158833260952</v>
      </c>
      <c r="U47" s="65" t="n">
        <f aca="false">+U41/((1+'Green Square'!$C$72)^'Green Square'!V$73)</f>
        <v>-57.3628408377012</v>
      </c>
      <c r="V47" s="65" t="n">
        <f aca="false">+V41/((1+'Green Square'!$C$72)^'Green Square'!W$73)</f>
        <v>17.0658885621055</v>
      </c>
      <c r="W47" s="65" t="n">
        <f aca="false">+W41/((1+'Green Square'!$C$72)^'Green Square'!X$73)</f>
        <v>15.5750469400828</v>
      </c>
      <c r="X47" s="65" t="n">
        <f aca="false">+X41/((1+'Green Square'!$C$72)^'Green Square'!Y$73)</f>
        <v>26.2772939384582</v>
      </c>
      <c r="Y47" s="65" t="n">
        <f aca="false">+Y41/((1+'Green Square'!$C$72)^'Green Square'!Z$73)</f>
        <v>21.9641250509352</v>
      </c>
      <c r="Z47" s="65" t="n">
        <f aca="false">+Z41/((1+'Green Square'!$C$72)^'Green Square'!AA$73)</f>
        <v>17.106322145845</v>
      </c>
      <c r="AA47" s="65" t="n">
        <f aca="false">+AA41/((1+'Green Square'!$C$72)^'Green Square'!AB$73)</f>
        <v>11.8663205481325</v>
      </c>
      <c r="AB47" s="65" t="n">
        <f aca="false">+AB41/((1+'Green Square'!$C$72)^'Green Square'!AC$73)</f>
        <v>22.5065284394859</v>
      </c>
      <c r="AC47" s="65" t="n">
        <f aca="false">+AC41/((1+'Green Square'!$C$72)^'Green Square'!AD$73)</f>
        <v>21.7812248737703</v>
      </c>
      <c r="AD47" s="65" t="n">
        <f aca="false">+AD41/((1+'Green Square'!$C$72)^'Green Square'!AE$73)</f>
        <v>21.0792952043824</v>
      </c>
      <c r="AE47" s="65" t="n">
        <f aca="false">+AE41/((1+'Green Square'!$C$72)^'Green Square'!AF$73)</f>
        <v>20.3999861756436</v>
      </c>
      <c r="AF47" s="65" t="n">
        <f aca="false">+AF41/((1+'Green Square'!$C$72)^'Green Square'!AG$73)</f>
        <v>-76.292063140612</v>
      </c>
      <c r="AG47" s="65" t="n">
        <f aca="false">+AG41/((1+'Green Square'!$C$72)^'Green Square'!AH$73)</f>
        <v>7.75137678008806</v>
      </c>
      <c r="AH47" s="65" t="n">
        <f aca="false">+AH41/((1+'Green Square'!$C$72)^'Green Square'!AI$73)</f>
        <v>6.71549595149906</v>
      </c>
      <c r="AI47" s="65" t="n">
        <f aca="false">+AI41/((1+'Green Square'!$C$72)^'Green Square'!AJ$73)</f>
        <v>5.73833036384839</v>
      </c>
      <c r="AJ47" s="65" t="n">
        <f aca="false">+AJ41/((1+'Green Square'!$C$72)^'Green Square'!AK$73)</f>
        <v>4.36689539344619</v>
      </c>
      <c r="AK47" s="65" t="n">
        <f aca="false">+AK41/((1+'Green Square'!$C$72)^'Green Square'!AL$73)</f>
        <v>3.56115946167647</v>
      </c>
      <c r="AL47" s="65" t="n">
        <f aca="false">+AL41/((1+'Green Square'!$C$72)^'Green Square'!AM$73)</f>
        <v>3.00335477697728</v>
      </c>
      <c r="AM47" s="65" t="n">
        <f aca="false">+AM41/((1+'Green Square'!$C$72)^'Green Square'!AN$73)</f>
        <v>1.25340890960668</v>
      </c>
      <c r="AN47" s="65" t="n">
        <f aca="false">+AN41/((1+'Green Square'!$C$72)^'Green Square'!AO$73)</f>
        <v>1.21301609852159</v>
      </c>
      <c r="AO47" s="65" t="n">
        <f aca="false">+AO41/((1+'Green Square'!$C$72)^'Green Square'!AP$73)</f>
        <v>1.1739250008477</v>
      </c>
      <c r="AP47" s="65" t="n">
        <f aca="false">+AP41/((1+'Green Square'!$C$72)^'Green Square'!AQ$73)</f>
        <v>0</v>
      </c>
      <c r="AQ47" s="65" t="n">
        <f aca="false">+AQ41/((1+'Green Square'!$C$72)^'Green Square'!AR$73)</f>
        <v>0</v>
      </c>
      <c r="AR47" s="65" t="n">
        <f aca="false">+AR41/((1+'Green Square'!$C$72)^'Green Square'!AS$73)</f>
        <v>0</v>
      </c>
      <c r="AS47" s="65" t="n">
        <f aca="false">+AS41/((1+'Green Square'!$C$72)^'Green Square'!AT$73)</f>
        <v>0</v>
      </c>
      <c r="AT47" s="81" t="n">
        <f aca="false">+AT41/((1+'Green Square'!$C$72)^'Green Square'!AU$73)</f>
        <v>0</v>
      </c>
    </row>
    <row r="48" customFormat="false" ht="12.75" hidden="false" customHeight="false" outlineLevel="0" collapsed="false">
      <c r="A48" s="94"/>
      <c r="B48" s="13" t="s">
        <v>155</v>
      </c>
      <c r="C48" s="15" t="n">
        <f aca="false">SUM(C46:C47)</f>
        <v>569.794523038792</v>
      </c>
      <c r="D48" s="15" t="n">
        <f aca="false">SUM(D46:D47)</f>
        <v>-12.097170456749</v>
      </c>
      <c r="E48" s="15" t="n">
        <f aca="false">SUM(E46:E47)</f>
        <v>-11.7073226447712</v>
      </c>
      <c r="F48" s="15" t="n">
        <f aca="false">SUM(F46:F47)</f>
        <v>2.3922129376373</v>
      </c>
      <c r="G48" s="15" t="n">
        <f aca="false">SUM(G46:G47)</f>
        <v>15.5951535087719</v>
      </c>
      <c r="H48" s="15" t="n">
        <f aca="false">SUM(H46:H47)</f>
        <v>-7.10748557657872</v>
      </c>
      <c r="I48" s="15" t="n">
        <f aca="false">SUM(I46:I47)</f>
        <v>15.2949700517737</v>
      </c>
      <c r="J48" s="15" t="n">
        <f aca="false">SUM(J46:J47)</f>
        <v>-8.33641551420996</v>
      </c>
      <c r="K48" s="15" t="n">
        <f aca="false">SUM(K46:K47)</f>
        <v>7.43348674592182</v>
      </c>
      <c r="L48" s="15" t="n">
        <f aca="false">SUM(L46:L47)</f>
        <v>-30.12741775815</v>
      </c>
      <c r="M48" s="15" t="n">
        <f aca="false">SUM(M46:M47)</f>
        <v>285.381447888626</v>
      </c>
      <c r="N48" s="15" t="n">
        <f aca="false">SUM(N46:N47)</f>
        <v>91.4304128173587</v>
      </c>
      <c r="O48" s="15" t="n">
        <f aca="false">SUM(O46:O47)</f>
        <v>97.208716042183</v>
      </c>
      <c r="P48" s="15" t="n">
        <f aca="false">SUM(P46:P47)</f>
        <v>-38.9573488911204</v>
      </c>
      <c r="Q48" s="15" t="n">
        <f aca="false">SUM(Q46:Q47)</f>
        <v>-48.6901733159661</v>
      </c>
      <c r="R48" s="15" t="n">
        <f aca="false">SUM(R46:R47)</f>
        <v>182.618228142314</v>
      </c>
      <c r="S48" s="15" t="n">
        <f aca="false">SUM(S46:S47)</f>
        <v>-94.480281805463</v>
      </c>
      <c r="T48" s="15" t="n">
        <f aca="false">SUM(T46:T47)</f>
        <v>-70.4830223422723</v>
      </c>
      <c r="U48" s="15" t="n">
        <f aca="false">SUM(U46:U47)</f>
        <v>-51.9768097432876</v>
      </c>
      <c r="V48" s="15" t="n">
        <f aca="false">SUM(V46:V47)</f>
        <v>19.0643932800184</v>
      </c>
      <c r="W48" s="15" t="n">
        <f aca="false">SUM(W46:W47)</f>
        <v>15.2545677465936</v>
      </c>
      <c r="X48" s="15" t="n">
        <f aca="false">SUM(X46:X47)</f>
        <v>38.5329251492492</v>
      </c>
      <c r="Y48" s="15" t="n">
        <f aca="false">SUM(Y46:Y47)</f>
        <v>30.283460844303</v>
      </c>
      <c r="Z48" s="15" t="n">
        <f aca="false">SUM(Z46:Z47)</f>
        <v>25.1575560001892</v>
      </c>
      <c r="AA48" s="15" t="n">
        <f aca="false">SUM(AA46:AA47)</f>
        <v>19.6580924139845</v>
      </c>
      <c r="AB48" s="15" t="n">
        <f aca="false">SUM(AB46:AB47)</f>
        <v>38.5178599691996</v>
      </c>
      <c r="AC48" s="15" t="n">
        <f aca="false">SUM(AC46:AC47)</f>
        <v>35.8786716542888</v>
      </c>
      <c r="AD48" s="15" t="n">
        <f aca="false">SUM(AD46:AD47)</f>
        <v>33.2323384325447</v>
      </c>
      <c r="AE48" s="15" t="n">
        <f aca="false">SUM(AE46:AE47)</f>
        <v>30.4265553984869</v>
      </c>
      <c r="AF48" s="15" t="n">
        <f aca="false">SUM(AF46:AF47)</f>
        <v>-108.265013800093</v>
      </c>
      <c r="AG48" s="15" t="n">
        <f aca="false">SUM(AG46:AG47)</f>
        <v>13.0336694211262</v>
      </c>
      <c r="AH48" s="15" t="n">
        <f aca="false">SUM(AH46:AH47)</f>
        <v>11.8275595099846</v>
      </c>
      <c r="AI48" s="15" t="n">
        <f aca="false">SUM(AI46:AI47)</f>
        <v>10.6856507040671</v>
      </c>
      <c r="AJ48" s="15" t="n">
        <f aca="false">SUM(AJ46:AJ47)</f>
        <v>9.15478159022758</v>
      </c>
      <c r="AK48" s="15" t="n">
        <f aca="false">SUM(AK46:AK47)</f>
        <v>7.79138564730589</v>
      </c>
      <c r="AL48" s="15" t="n">
        <f aca="false">SUM(AL46:AL47)</f>
        <v>7.09725615603024</v>
      </c>
      <c r="AM48" s="15" t="n">
        <f aca="false">SUM(AM46:AM47)</f>
        <v>4.49484993100031</v>
      </c>
      <c r="AN48" s="15" t="n">
        <f aca="false">SUM(AN46:AN47)</f>
        <v>2.82442614240151</v>
      </c>
      <c r="AO48" s="15" t="n">
        <f aca="false">SUM(AO46:AO47)</f>
        <v>1.75235676186499</v>
      </c>
      <c r="AP48" s="15" t="n">
        <f aca="false">SUM(AP46:AP47)</f>
        <v>0</v>
      </c>
      <c r="AQ48" s="15" t="n">
        <f aca="false">SUM(AQ46:AQ47)</f>
        <v>0</v>
      </c>
      <c r="AR48" s="15" t="n">
        <f aca="false">SUM(AR46:AR47)</f>
        <v>0</v>
      </c>
      <c r="AS48" s="15" t="n">
        <f aca="false">SUM(AS46:AS47)</f>
        <v>0</v>
      </c>
      <c r="AT48" s="89" t="n">
        <f aca="false">SUM(AT46:AT47)</f>
        <v>0</v>
      </c>
    </row>
    <row r="50" customFormat="false" ht="12.75" hidden="false" customHeight="false" outlineLevel="0" collapsed="false">
      <c r="A50" s="96"/>
      <c r="B50" s="73" t="s">
        <v>0</v>
      </c>
      <c r="C50" s="74"/>
      <c r="D50" s="75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7"/>
    </row>
    <row r="51" customFormat="false" ht="12.75" hidden="false" customHeight="false" outlineLevel="0" collapsed="false">
      <c r="A51" s="97"/>
      <c r="B51" s="79" t="s">
        <v>1</v>
      </c>
      <c r="C51" s="64" t="s">
        <v>110</v>
      </c>
      <c r="D51" s="64" t="s">
        <v>111</v>
      </c>
      <c r="E51" s="64" t="s">
        <v>112</v>
      </c>
      <c r="F51" s="64" t="s">
        <v>113</v>
      </c>
      <c r="G51" s="64" t="s">
        <v>114</v>
      </c>
      <c r="H51" s="64" t="s">
        <v>115</v>
      </c>
      <c r="I51" s="64" t="s">
        <v>116</v>
      </c>
      <c r="J51" s="64" t="s">
        <v>117</v>
      </c>
      <c r="K51" s="64" t="s">
        <v>118</v>
      </c>
      <c r="L51" s="64" t="s">
        <v>119</v>
      </c>
      <c r="M51" s="64" t="s">
        <v>120</v>
      </c>
      <c r="N51" s="64" t="s">
        <v>121</v>
      </c>
      <c r="O51" s="64" t="s">
        <v>122</v>
      </c>
      <c r="P51" s="64" t="s">
        <v>123</v>
      </c>
      <c r="Q51" s="64" t="s">
        <v>124</v>
      </c>
      <c r="R51" s="64" t="s">
        <v>125</v>
      </c>
      <c r="S51" s="64" t="s">
        <v>126</v>
      </c>
      <c r="T51" s="64" t="s">
        <v>127</v>
      </c>
      <c r="U51" s="64" t="s">
        <v>128</v>
      </c>
      <c r="V51" s="64" t="s">
        <v>129</v>
      </c>
      <c r="W51" s="64" t="s">
        <v>130</v>
      </c>
      <c r="X51" s="64" t="s">
        <v>131</v>
      </c>
      <c r="Y51" s="64" t="s">
        <v>132</v>
      </c>
      <c r="Z51" s="64" t="s">
        <v>133</v>
      </c>
      <c r="AA51" s="64" t="s">
        <v>134</v>
      </c>
      <c r="AB51" s="64" t="s">
        <v>135</v>
      </c>
      <c r="AC51" s="64" t="s">
        <v>136</v>
      </c>
      <c r="AD51" s="64" t="s">
        <v>137</v>
      </c>
      <c r="AE51" s="64" t="s">
        <v>138</v>
      </c>
      <c r="AF51" s="64" t="s">
        <v>139</v>
      </c>
      <c r="AG51" s="64" t="s">
        <v>140</v>
      </c>
      <c r="AH51" s="64" t="s">
        <v>141</v>
      </c>
      <c r="AI51" s="64" t="s">
        <v>142</v>
      </c>
      <c r="AJ51" s="64" t="s">
        <v>143</v>
      </c>
      <c r="AK51" s="64" t="s">
        <v>144</v>
      </c>
      <c r="AL51" s="64" t="s">
        <v>145</v>
      </c>
      <c r="AM51" s="64" t="s">
        <v>146</v>
      </c>
      <c r="AN51" s="64" t="s">
        <v>147</v>
      </c>
      <c r="AO51" s="64" t="s">
        <v>148</v>
      </c>
      <c r="AP51" s="64" t="s">
        <v>149</v>
      </c>
      <c r="AQ51" s="64" t="s">
        <v>150</v>
      </c>
      <c r="AR51" s="64" t="s">
        <v>151</v>
      </c>
      <c r="AS51" s="64" t="s">
        <v>152</v>
      </c>
      <c r="AT51" s="80" t="s">
        <v>153</v>
      </c>
      <c r="AU51" s="63"/>
      <c r="AV51" s="63"/>
      <c r="AW51" s="63"/>
      <c r="AX51" s="63"/>
    </row>
    <row r="52" customFormat="false" ht="12.75" hidden="false" customHeight="false" outlineLevel="0" collapsed="false">
      <c r="A52" s="96"/>
      <c r="B52" s="7" t="s">
        <v>7</v>
      </c>
      <c r="C52" s="8" t="n">
        <f aca="false">AT52</f>
        <v>375.4475275</v>
      </c>
      <c r="D52" s="65" t="n">
        <f aca="false">D40</f>
        <v>-12.5</v>
      </c>
      <c r="E52" s="65" t="n">
        <f aca="false">D52+E40</f>
        <v>-25</v>
      </c>
      <c r="F52" s="65" t="n">
        <f aca="false">E52+F40</f>
        <v>-22.3607625</v>
      </c>
      <c r="G52" s="65" t="n">
        <f aca="false">F52+G40</f>
        <v>-4.5822875</v>
      </c>
      <c r="H52" s="65" t="n">
        <f aca="false">G52+H40</f>
        <v>-6.07028125</v>
      </c>
      <c r="I52" s="65" t="n">
        <f aca="false">H52+I40</f>
        <v>1.31525625</v>
      </c>
      <c r="J52" s="65" t="n">
        <f aca="false">I52+J40</f>
        <v>-19.43043375</v>
      </c>
      <c r="K52" s="65" t="n">
        <f aca="false">J52+K40</f>
        <v>-23.428264375</v>
      </c>
      <c r="L52" s="65" t="n">
        <f aca="false">K52+L40</f>
        <v>-20.4806759375</v>
      </c>
      <c r="M52" s="65" t="n">
        <f aca="false">L52+M40</f>
        <v>397.3919015625</v>
      </c>
      <c r="N52" s="65" t="n">
        <f aca="false">M52+N40</f>
        <v>532.4086415625</v>
      </c>
      <c r="O52" s="65" t="n">
        <f aca="false">N52+O40</f>
        <v>658.3816315625</v>
      </c>
      <c r="P52" s="65" t="n">
        <f aca="false">O52+P40</f>
        <v>559.9943415625</v>
      </c>
      <c r="Q52" s="65" t="n">
        <f aca="false">P52+Q40</f>
        <v>434.0435103125</v>
      </c>
      <c r="R52" s="65" t="n">
        <f aca="false">Q52+R40</f>
        <v>257.4926790625</v>
      </c>
      <c r="S52" s="65" t="n">
        <f aca="false">R52+S40</f>
        <v>134.3235146875</v>
      </c>
      <c r="T52" s="65" t="n">
        <f aca="false">S52+T40</f>
        <v>145.550154375</v>
      </c>
      <c r="U52" s="65" t="n">
        <f aca="false">T52+U40</f>
        <v>155.2628703125</v>
      </c>
      <c r="V52" s="65" t="n">
        <f aca="false">U52+V40</f>
        <v>158.986815</v>
      </c>
      <c r="W52" s="65" t="n">
        <f aca="false">V52+W40</f>
        <v>158.3697596875</v>
      </c>
      <c r="X52" s="65" t="n">
        <f aca="false">W52+X40</f>
        <v>182.752704375</v>
      </c>
      <c r="Y52" s="65" t="n">
        <f aca="false">X52+Y40</f>
        <v>199.8554303125</v>
      </c>
      <c r="Z52" s="65" t="n">
        <f aca="false">Y52+Z40</f>
        <v>216.95815625</v>
      </c>
      <c r="AA52" s="65" t="n">
        <f aca="false">Z52+AA40</f>
        <v>234.0608821875</v>
      </c>
      <c r="AB52" s="65" t="n">
        <f aca="false">AA52+AB40</f>
        <v>270.375608125</v>
      </c>
      <c r="AC52" s="65" t="n">
        <f aca="false">AB52+AC40</f>
        <v>303.414235625</v>
      </c>
      <c r="AD52" s="65" t="n">
        <f aca="false">AC52+AD40</f>
        <v>332.844406875</v>
      </c>
      <c r="AE52" s="65" t="n">
        <f aca="false">AD52+AE40</f>
        <v>357.933578125</v>
      </c>
      <c r="AF52" s="65" t="n">
        <f aca="false">AE52+AF40</f>
        <v>275.264539023438</v>
      </c>
      <c r="AG52" s="65" t="n">
        <f aca="false">AF52+AG40</f>
        <v>289.377197851563</v>
      </c>
      <c r="AH52" s="65" t="n">
        <f aca="false">AG52+AH40</f>
        <v>303.489856679688</v>
      </c>
      <c r="AI52" s="65" t="n">
        <f aca="false">AH52+AI40</f>
        <v>317.602515507813</v>
      </c>
      <c r="AJ52" s="65" t="n">
        <f aca="false">AI52+AJ40</f>
        <v>331.715174335938</v>
      </c>
      <c r="AK52" s="65" t="n">
        <f aca="false">AJ52+AK40</f>
        <v>344.59929625</v>
      </c>
      <c r="AL52" s="65" t="n">
        <f aca="false">AK52+AL40</f>
        <v>357.483418164063</v>
      </c>
      <c r="AM52" s="65" t="n">
        <f aca="false">AL52+AM40</f>
        <v>368.0244175</v>
      </c>
      <c r="AN52" s="65" t="n">
        <f aca="false">AM52+AN40</f>
        <v>373.43913671875</v>
      </c>
      <c r="AO52" s="65" t="n">
        <f aca="false">AN52+AO40</f>
        <v>375.4475275</v>
      </c>
      <c r="AP52" s="65" t="n">
        <f aca="false">AO52+AP40</f>
        <v>375.4475275</v>
      </c>
      <c r="AQ52" s="65" t="n">
        <f aca="false">AP52+AQ40</f>
        <v>375.4475275</v>
      </c>
      <c r="AR52" s="65" t="n">
        <f aca="false">AQ52+AR40</f>
        <v>375.4475275</v>
      </c>
      <c r="AS52" s="65" t="n">
        <f aca="false">AR52+AS40</f>
        <v>375.4475275</v>
      </c>
      <c r="AT52" s="81" t="n">
        <f aca="false">AS52+AT40</f>
        <v>375.4475275</v>
      </c>
    </row>
    <row r="53" customFormat="false" ht="12.75" hidden="false" customHeight="false" outlineLevel="0" collapsed="false">
      <c r="A53" s="96"/>
      <c r="B53" s="7" t="s">
        <v>8</v>
      </c>
      <c r="C53" s="8" t="n">
        <f aca="false">AT53</f>
        <v>595.292929375001</v>
      </c>
      <c r="D53" s="65" t="n">
        <f aca="false">D41</f>
        <v>0</v>
      </c>
      <c r="E53" s="65" t="n">
        <f aca="false">D53+E41</f>
        <v>0</v>
      </c>
      <c r="F53" s="65" t="n">
        <f aca="false">E53+F41</f>
        <v>0</v>
      </c>
      <c r="G53" s="65" t="n">
        <f aca="false">F53+G41</f>
        <v>0</v>
      </c>
      <c r="H53" s="65" t="n">
        <f aca="false">G53+H41</f>
        <v>-6.88435</v>
      </c>
      <c r="I53" s="65" t="n">
        <f aca="false">H53+I41</f>
        <v>4.34695000000001</v>
      </c>
      <c r="J53" s="65" t="n">
        <f aca="false">I53+J41</f>
        <v>14.607775</v>
      </c>
      <c r="K53" s="65" t="n">
        <f aca="false">J53+K41</f>
        <v>28.266165</v>
      </c>
      <c r="L53" s="65" t="n">
        <f aca="false">K53+L41</f>
        <v>-15.13881</v>
      </c>
      <c r="M53" s="65" t="n">
        <f aca="false">L53+M41</f>
        <v>-37.0180625</v>
      </c>
      <c r="N53" s="65" t="n">
        <f aca="false">M53+N41</f>
        <v>-40.9419475</v>
      </c>
      <c r="O53" s="65" t="n">
        <f aca="false">N53+O41</f>
        <v>-22.8959475</v>
      </c>
      <c r="P53" s="65" t="n">
        <f aca="false">O53+P41</f>
        <v>15.85236875</v>
      </c>
      <c r="Q53" s="65" t="n">
        <f aca="false">P53+Q41</f>
        <v>64.78235125</v>
      </c>
      <c r="R53" s="65" t="n">
        <f aca="false">Q53+R41</f>
        <v>539.82835875</v>
      </c>
      <c r="S53" s="65" t="n">
        <f aca="false">R53+S41</f>
        <v>503.42409125</v>
      </c>
      <c r="T53" s="65" t="n">
        <f aca="false">S53+T41</f>
        <v>369.19036375</v>
      </c>
      <c r="U53" s="65" t="n">
        <f aca="false">T53+U41</f>
        <v>265.74703625</v>
      </c>
      <c r="V53" s="65" t="n">
        <f aca="false">U53+V41</f>
        <v>297.54702375</v>
      </c>
      <c r="W53" s="65" t="n">
        <f aca="false">V53+W41</f>
        <v>327.53544625</v>
      </c>
      <c r="X53" s="65" t="n">
        <f aca="false">W53+X41</f>
        <v>379.814908125</v>
      </c>
      <c r="Y53" s="65" t="n">
        <f aca="false">X53+Y41</f>
        <v>424.968321875</v>
      </c>
      <c r="Z53" s="65" t="n">
        <f aca="false">Y53+Z41</f>
        <v>461.306198125</v>
      </c>
      <c r="AA53" s="65" t="n">
        <f aca="false">Z53+AA41</f>
        <v>487.352446875</v>
      </c>
      <c r="AB53" s="65" t="n">
        <f aca="false">AA53+AB41</f>
        <v>538.398695625</v>
      </c>
      <c r="AC53" s="65" t="n">
        <f aca="false">AB53+AC41</f>
        <v>589.444944375</v>
      </c>
      <c r="AD53" s="65" t="n">
        <f aca="false">AC53+AD41</f>
        <v>640.491193125</v>
      </c>
      <c r="AE53" s="65" t="n">
        <f aca="false">AD53+AE41</f>
        <v>691.537441875</v>
      </c>
      <c r="AF53" s="65" t="n">
        <f aca="false">AE53+AF41</f>
        <v>494.2772134375</v>
      </c>
      <c r="AG53" s="65" t="n">
        <f aca="false">AF53+AG41</f>
        <v>514.98650453125</v>
      </c>
      <c r="AH53" s="65" t="n">
        <f aca="false">AG53+AH41</f>
        <v>533.52569171875</v>
      </c>
      <c r="AI53" s="65" t="n">
        <f aca="false">AH53+AI41</f>
        <v>549.894775</v>
      </c>
      <c r="AJ53" s="65" t="n">
        <f aca="false">AI53+AJ41</f>
        <v>562.766531406251</v>
      </c>
      <c r="AK53" s="65" t="n">
        <f aca="false">AJ53+AK41</f>
        <v>573.612857500001</v>
      </c>
      <c r="AL53" s="65" t="n">
        <f aca="false">AK53+AL41</f>
        <v>583.064865625001</v>
      </c>
      <c r="AM53" s="65" t="n">
        <f aca="false">AL53+AM41</f>
        <v>587.140886875001</v>
      </c>
      <c r="AN53" s="65" t="n">
        <f aca="false">AM53+AN41</f>
        <v>591.216908125001</v>
      </c>
      <c r="AO53" s="65" t="n">
        <f aca="false">AN53+AO41</f>
        <v>595.292929375001</v>
      </c>
      <c r="AP53" s="65" t="n">
        <f aca="false">AO53+AP41</f>
        <v>595.292929375001</v>
      </c>
      <c r="AQ53" s="65" t="n">
        <f aca="false">AP53+AQ41</f>
        <v>595.292929375001</v>
      </c>
      <c r="AR53" s="65" t="n">
        <f aca="false">AQ53+AR41</f>
        <v>595.292929375001</v>
      </c>
      <c r="AS53" s="65" t="n">
        <f aca="false">AR53+AS41</f>
        <v>595.292929375001</v>
      </c>
      <c r="AT53" s="81" t="n">
        <f aca="false">AS53+AT41</f>
        <v>595.292929375001</v>
      </c>
    </row>
    <row r="54" customFormat="false" ht="12.75" hidden="false" customHeight="false" outlineLevel="0" collapsed="false">
      <c r="A54" s="96"/>
      <c r="B54" s="82" t="s">
        <v>160</v>
      </c>
      <c r="C54" s="67" t="n">
        <f aca="false">SUM(C52:C53)</f>
        <v>970.740456875001</v>
      </c>
      <c r="D54" s="67" t="n">
        <f aca="false">SUM(D52:D53)</f>
        <v>-12.5</v>
      </c>
      <c r="E54" s="67" t="n">
        <f aca="false">SUM(E52:E53)</f>
        <v>-25</v>
      </c>
      <c r="F54" s="67" t="n">
        <f aca="false">SUM(F52:F53)</f>
        <v>-22.3607625</v>
      </c>
      <c r="G54" s="67" t="n">
        <f aca="false">SUM(G52:G53)</f>
        <v>-4.5822875</v>
      </c>
      <c r="H54" s="67" t="n">
        <f aca="false">SUM(H52:H53)</f>
        <v>-12.95463125</v>
      </c>
      <c r="I54" s="67" t="n">
        <f aca="false">SUM(I52:I53)</f>
        <v>5.66220625</v>
      </c>
      <c r="J54" s="67" t="n">
        <f aca="false">SUM(J52:J53)</f>
        <v>-4.82265875000001</v>
      </c>
      <c r="K54" s="67" t="n">
        <f aca="false">SUM(K52:K53)</f>
        <v>4.837900625</v>
      </c>
      <c r="L54" s="67" t="n">
        <f aca="false">SUM(L52:L53)</f>
        <v>-35.6194859375</v>
      </c>
      <c r="M54" s="67" t="n">
        <f aca="false">SUM(M52:M53)</f>
        <v>360.3738390625</v>
      </c>
      <c r="N54" s="67" t="n">
        <f aca="false">SUM(N52:N53)</f>
        <v>491.4666940625</v>
      </c>
      <c r="O54" s="67" t="n">
        <f aca="false">SUM(O52:O53)</f>
        <v>635.4856840625</v>
      </c>
      <c r="P54" s="67" t="n">
        <f aca="false">SUM(P52:P53)</f>
        <v>575.8467103125</v>
      </c>
      <c r="Q54" s="67" t="n">
        <f aca="false">SUM(Q52:Q53)</f>
        <v>498.8258615625</v>
      </c>
      <c r="R54" s="67" t="n">
        <f aca="false">SUM(R52:R53)</f>
        <v>797.3210378125</v>
      </c>
      <c r="S54" s="67" t="n">
        <f aca="false">SUM(S52:S53)</f>
        <v>637.7476059375</v>
      </c>
      <c r="T54" s="67" t="n">
        <f aca="false">SUM(T52:T53)</f>
        <v>514.740518125</v>
      </c>
      <c r="U54" s="67" t="n">
        <f aca="false">SUM(U52:U53)</f>
        <v>421.0099065625</v>
      </c>
      <c r="V54" s="67" t="n">
        <f aca="false">SUM(V52:V53)</f>
        <v>456.53383875</v>
      </c>
      <c r="W54" s="67" t="n">
        <f aca="false">SUM(W52:W53)</f>
        <v>485.9052059375</v>
      </c>
      <c r="X54" s="67" t="n">
        <f aca="false">SUM(X52:X53)</f>
        <v>562.5676125</v>
      </c>
      <c r="Y54" s="67" t="n">
        <f aca="false">SUM(Y52:Y53)</f>
        <v>624.8237521875</v>
      </c>
      <c r="Z54" s="67" t="n">
        <f aca="false">SUM(Z52:Z53)</f>
        <v>678.264354375</v>
      </c>
      <c r="AA54" s="67" t="n">
        <f aca="false">SUM(AA52:AA53)</f>
        <v>721.4133290625</v>
      </c>
      <c r="AB54" s="67" t="n">
        <f aca="false">SUM(AB52:AB53)</f>
        <v>808.77430375</v>
      </c>
      <c r="AC54" s="67" t="n">
        <f aca="false">SUM(AC52:AC53)</f>
        <v>892.85918</v>
      </c>
      <c r="AD54" s="67" t="n">
        <f aca="false">SUM(AD52:AD53)</f>
        <v>973.3356</v>
      </c>
      <c r="AE54" s="67" t="n">
        <f aca="false">SUM(AE52:AE53)</f>
        <v>1049.47102</v>
      </c>
      <c r="AF54" s="67" t="n">
        <f aca="false">SUM(AF52:AF53)</f>
        <v>769.541752460938</v>
      </c>
      <c r="AG54" s="67" t="n">
        <f aca="false">SUM(AG52:AG53)</f>
        <v>804.363702382813</v>
      </c>
      <c r="AH54" s="67" t="n">
        <f aca="false">SUM(AH52:AH53)</f>
        <v>837.015548398438</v>
      </c>
      <c r="AI54" s="67" t="n">
        <f aca="false">SUM(AI52:AI53)</f>
        <v>867.497290507813</v>
      </c>
      <c r="AJ54" s="67" t="n">
        <f aca="false">SUM(AJ52:AJ53)</f>
        <v>894.481705742188</v>
      </c>
      <c r="AK54" s="67" t="n">
        <f aca="false">SUM(AK52:AK53)</f>
        <v>918.212153750001</v>
      </c>
      <c r="AL54" s="67" t="n">
        <f aca="false">SUM(AL52:AL53)</f>
        <v>940.548283789063</v>
      </c>
      <c r="AM54" s="67" t="n">
        <f aca="false">SUM(AM52:AM53)</f>
        <v>955.165304375001</v>
      </c>
      <c r="AN54" s="67" t="n">
        <f aca="false">SUM(AN52:AN53)</f>
        <v>964.656044843751</v>
      </c>
      <c r="AO54" s="67" t="n">
        <f aca="false">SUM(AO52:AO53)</f>
        <v>970.740456875001</v>
      </c>
      <c r="AP54" s="67" t="n">
        <f aca="false">SUM(AP52:AP53)</f>
        <v>970.740456875001</v>
      </c>
      <c r="AQ54" s="67" t="n">
        <f aca="false">SUM(AQ52:AQ53)</f>
        <v>970.740456875001</v>
      </c>
      <c r="AR54" s="67" t="n">
        <f aca="false">SUM(AR52:AR53)</f>
        <v>970.740456875001</v>
      </c>
      <c r="AS54" s="67" t="n">
        <f aca="false">SUM(AS52:AS53)</f>
        <v>970.740456875001</v>
      </c>
      <c r="AT54" s="83" t="n">
        <f aca="false">SUM(AT52:AT53)</f>
        <v>970.740456875001</v>
      </c>
    </row>
    <row r="55" customFormat="false" ht="12.75" hidden="false" customHeight="false" outlineLevel="0" collapsed="false">
      <c r="A55" s="96"/>
      <c r="B55" s="84"/>
      <c r="AT55" s="85"/>
    </row>
    <row r="56" customFormat="false" ht="12.75" hidden="false" customHeight="false" outlineLevel="0" collapsed="false">
      <c r="A56" s="96"/>
      <c r="B56" s="1" t="s">
        <v>10</v>
      </c>
      <c r="D56" s="70"/>
      <c r="AT56" s="85"/>
    </row>
    <row r="57" customFormat="false" ht="12.75" hidden="false" customHeight="false" outlineLevel="0" collapsed="false">
      <c r="A57" s="97"/>
      <c r="B57" s="86" t="s">
        <v>1</v>
      </c>
      <c r="C57" s="87" t="s">
        <v>110</v>
      </c>
      <c r="D57" s="87" t="s">
        <v>111</v>
      </c>
      <c r="E57" s="87" t="s">
        <v>112</v>
      </c>
      <c r="F57" s="87" t="s">
        <v>113</v>
      </c>
      <c r="G57" s="87" t="s">
        <v>114</v>
      </c>
      <c r="H57" s="87" t="s">
        <v>115</v>
      </c>
      <c r="I57" s="87" t="s">
        <v>116</v>
      </c>
      <c r="J57" s="87" t="s">
        <v>117</v>
      </c>
      <c r="K57" s="87" t="s">
        <v>118</v>
      </c>
      <c r="L57" s="87" t="s">
        <v>119</v>
      </c>
      <c r="M57" s="87" t="s">
        <v>120</v>
      </c>
      <c r="N57" s="87" t="s">
        <v>121</v>
      </c>
      <c r="O57" s="87" t="s">
        <v>122</v>
      </c>
      <c r="P57" s="87" t="s">
        <v>123</v>
      </c>
      <c r="Q57" s="87" t="s">
        <v>124</v>
      </c>
      <c r="R57" s="87" t="s">
        <v>125</v>
      </c>
      <c r="S57" s="87" t="s">
        <v>126</v>
      </c>
      <c r="T57" s="87" t="s">
        <v>127</v>
      </c>
      <c r="U57" s="87" t="s">
        <v>128</v>
      </c>
      <c r="V57" s="87" t="s">
        <v>129</v>
      </c>
      <c r="W57" s="87" t="s">
        <v>130</v>
      </c>
      <c r="X57" s="87" t="s">
        <v>131</v>
      </c>
      <c r="Y57" s="87" t="s">
        <v>132</v>
      </c>
      <c r="Z57" s="87" t="s">
        <v>133</v>
      </c>
      <c r="AA57" s="87" t="s">
        <v>134</v>
      </c>
      <c r="AB57" s="87" t="s">
        <v>135</v>
      </c>
      <c r="AC57" s="87" t="s">
        <v>136</v>
      </c>
      <c r="AD57" s="87" t="s">
        <v>137</v>
      </c>
      <c r="AE57" s="87" t="s">
        <v>138</v>
      </c>
      <c r="AF57" s="87" t="s">
        <v>139</v>
      </c>
      <c r="AG57" s="87" t="s">
        <v>140</v>
      </c>
      <c r="AH57" s="87" t="s">
        <v>141</v>
      </c>
      <c r="AI57" s="87" t="s">
        <v>142</v>
      </c>
      <c r="AJ57" s="87" t="s">
        <v>143</v>
      </c>
      <c r="AK57" s="87" t="s">
        <v>144</v>
      </c>
      <c r="AL57" s="87" t="s">
        <v>145</v>
      </c>
      <c r="AM57" s="87" t="s">
        <v>146</v>
      </c>
      <c r="AN57" s="87" t="s">
        <v>147</v>
      </c>
      <c r="AO57" s="87" t="s">
        <v>148</v>
      </c>
      <c r="AP57" s="87" t="s">
        <v>149</v>
      </c>
      <c r="AQ57" s="87" t="s">
        <v>150</v>
      </c>
      <c r="AR57" s="87" t="s">
        <v>151</v>
      </c>
      <c r="AS57" s="87" t="s">
        <v>152</v>
      </c>
      <c r="AT57" s="88" t="s">
        <v>153</v>
      </c>
      <c r="AU57" s="63"/>
      <c r="AV57" s="63"/>
      <c r="AW57" s="63"/>
      <c r="AX57" s="63"/>
    </row>
    <row r="58" customFormat="false" ht="12.75" hidden="false" customHeight="false" outlineLevel="0" collapsed="false">
      <c r="A58" s="96"/>
      <c r="B58" s="7" t="s">
        <v>7</v>
      </c>
      <c r="C58" s="8" t="n">
        <f aca="false">AT58</f>
        <v>241.241435588808</v>
      </c>
      <c r="D58" s="65" t="n">
        <f aca="false">D46</f>
        <v>-12.097170456749</v>
      </c>
      <c r="E58" s="65" t="n">
        <f aca="false">D58+E46</f>
        <v>-23.8044931015201</v>
      </c>
      <c r="F58" s="65" t="n">
        <f aca="false">E58+F46</f>
        <v>-21.4122801638828</v>
      </c>
      <c r="G58" s="65" t="n">
        <f aca="false">F58+G46</f>
        <v>-5.8171266551109</v>
      </c>
      <c r="H58" s="65" t="n">
        <f aca="false">G58+H46</f>
        <v>-7.08032062229175</v>
      </c>
      <c r="I58" s="65" t="n">
        <f aca="false">H58+I46</f>
        <v>-1.01261041755093</v>
      </c>
      <c r="J58" s="65" t="n">
        <f aca="false">I58+J46</f>
        <v>-17.5073093925964</v>
      </c>
      <c r="K58" s="65" t="n">
        <f aca="false">J58+K46</f>
        <v>-20.583510242858</v>
      </c>
      <c r="L58" s="65" t="n">
        <f aca="false">K58+L46</f>
        <v>-18.3885284167712</v>
      </c>
      <c r="M58" s="65" t="n">
        <f aca="false">L58+M46</f>
        <v>282.76069221694</v>
      </c>
      <c r="N58" s="65" t="n">
        <f aca="false">M58+N46</f>
        <v>376.927809680772</v>
      </c>
      <c r="O58" s="65" t="n">
        <f aca="false">N58+O46</f>
        <v>461.955989741573</v>
      </c>
      <c r="P58" s="65" t="n">
        <f aca="false">O58+P46</f>
        <v>397.687479705687</v>
      </c>
      <c r="Q58" s="65" t="n">
        <f aca="false">P58+Q46</f>
        <v>318.065300745311</v>
      </c>
      <c r="R58" s="65" t="n">
        <f aca="false">Q58+R46</f>
        <v>210.052165039144</v>
      </c>
      <c r="S58" s="65" t="n">
        <f aca="false">R58+S46</f>
        <v>137.126132032539</v>
      </c>
      <c r="T58" s="65" t="n">
        <f aca="false">S58+T46</f>
        <v>143.558993016362</v>
      </c>
      <c r="U58" s="65" t="n">
        <f aca="false">T58+U46</f>
        <v>148.945024110776</v>
      </c>
      <c r="V58" s="65" t="n">
        <f aca="false">U58+V46</f>
        <v>150.943528828689</v>
      </c>
      <c r="W58" s="65" t="n">
        <f aca="false">V58+W46</f>
        <v>150.623049635199</v>
      </c>
      <c r="X58" s="65" t="n">
        <f aca="false">W58+X46</f>
        <v>162.87868084599</v>
      </c>
      <c r="Y58" s="65" t="n">
        <f aca="false">X58+Y46</f>
        <v>171.198016639358</v>
      </c>
      <c r="Z58" s="65" t="n">
        <f aca="false">Y58+Z46</f>
        <v>179.249250493702</v>
      </c>
      <c r="AA58" s="65" t="n">
        <f aca="false">Z58+AA46</f>
        <v>187.041022359554</v>
      </c>
      <c r="AB58" s="65" t="n">
        <f aca="false">AA58+AB46</f>
        <v>203.052353889268</v>
      </c>
      <c r="AC58" s="65" t="n">
        <f aca="false">AB58+AC46</f>
        <v>217.149800669787</v>
      </c>
      <c r="AD58" s="65" t="n">
        <f aca="false">AC58+AD46</f>
        <v>229.302843897949</v>
      </c>
      <c r="AE58" s="65" t="n">
        <f aca="false">AD58+AE46</f>
        <v>239.329413120792</v>
      </c>
      <c r="AF58" s="65" t="n">
        <f aca="false">AE58+AF46</f>
        <v>207.356462461311</v>
      </c>
      <c r="AG58" s="65" t="n">
        <f aca="false">AF58+AG46</f>
        <v>212.638755102349</v>
      </c>
      <c r="AH58" s="65" t="n">
        <f aca="false">AG58+AH46</f>
        <v>217.750818660835</v>
      </c>
      <c r="AI58" s="65" t="n">
        <f aca="false">AH58+AI46</f>
        <v>222.698139001054</v>
      </c>
      <c r="AJ58" s="65" t="n">
        <f aca="false">AI58+AJ46</f>
        <v>227.486025197835</v>
      </c>
      <c r="AK58" s="65" t="n">
        <f aca="false">AJ58+AK46</f>
        <v>231.716251383464</v>
      </c>
      <c r="AL58" s="65" t="n">
        <f aca="false">AK58+AL46</f>
        <v>235.810152762517</v>
      </c>
      <c r="AM58" s="65" t="n">
        <f aca="false">AL58+AM46</f>
        <v>239.051593783911</v>
      </c>
      <c r="AN58" s="65" t="n">
        <f aca="false">AM58+AN46</f>
        <v>240.663003827791</v>
      </c>
      <c r="AO58" s="65" t="n">
        <f aca="false">AN58+AO46</f>
        <v>241.241435588808</v>
      </c>
      <c r="AP58" s="65" t="n">
        <f aca="false">AO58+AP46</f>
        <v>241.241435588808</v>
      </c>
      <c r="AQ58" s="65" t="n">
        <f aca="false">AP58+AQ46</f>
        <v>241.241435588808</v>
      </c>
      <c r="AR58" s="65" t="n">
        <f aca="false">AQ58+AR46</f>
        <v>241.241435588808</v>
      </c>
      <c r="AS58" s="65" t="n">
        <f aca="false">AR58+AS46</f>
        <v>241.241435588808</v>
      </c>
      <c r="AT58" s="81" t="n">
        <f aca="false">AS58+AT46</f>
        <v>241.241435588808</v>
      </c>
    </row>
    <row r="59" customFormat="false" ht="12.75" hidden="false" customHeight="false" outlineLevel="0" collapsed="false">
      <c r="A59" s="96"/>
      <c r="B59" s="7" t="s">
        <v>8</v>
      </c>
      <c r="C59" s="8" t="n">
        <f aca="false">AT59</f>
        <v>328.553087449984</v>
      </c>
      <c r="D59" s="65" t="n">
        <f aca="false">D47</f>
        <v>0</v>
      </c>
      <c r="E59" s="65" t="n">
        <f aca="false">D59+E47</f>
        <v>0</v>
      </c>
      <c r="F59" s="65" t="n">
        <f aca="false">E59+F47</f>
        <v>0</v>
      </c>
      <c r="G59" s="65" t="n">
        <f aca="false">F59+G47</f>
        <v>0</v>
      </c>
      <c r="H59" s="65" t="n">
        <f aca="false">G59+H47</f>
        <v>-5.84429160939787</v>
      </c>
      <c r="I59" s="65" t="n">
        <f aca="false">H59+I47</f>
        <v>3.38296823763501</v>
      </c>
      <c r="J59" s="65" t="n">
        <f aca="false">I59+J47</f>
        <v>11.5412516984705</v>
      </c>
      <c r="K59" s="65" t="n">
        <f aca="false">J59+K47</f>
        <v>22.050939294654</v>
      </c>
      <c r="L59" s="65" t="n">
        <f aca="false">K59+L47</f>
        <v>-10.2714602895828</v>
      </c>
      <c r="M59" s="65" t="n">
        <f aca="false">L59+M47</f>
        <v>-26.0392330346685</v>
      </c>
      <c r="N59" s="65" t="n">
        <f aca="false">M59+N47</f>
        <v>-28.775937681141</v>
      </c>
      <c r="O59" s="65" t="n">
        <f aca="false">N59+O47</f>
        <v>-16.5954016997594</v>
      </c>
      <c r="P59" s="65" t="n">
        <f aca="false">O59+P47</f>
        <v>8.71575944500665</v>
      </c>
      <c r="Q59" s="65" t="n">
        <f aca="false">P59+Q47</f>
        <v>39.6477650894158</v>
      </c>
      <c r="R59" s="65" t="n">
        <f aca="false">Q59+R47</f>
        <v>330.279128937898</v>
      </c>
      <c r="S59" s="65" t="n">
        <f aca="false">R59+S47</f>
        <v>308.724880139039</v>
      </c>
      <c r="T59" s="65" t="n">
        <f aca="false">S59+T47</f>
        <v>231.808996812944</v>
      </c>
      <c r="U59" s="65" t="n">
        <f aca="false">T59+U47</f>
        <v>174.446155975243</v>
      </c>
      <c r="V59" s="65" t="n">
        <f aca="false">U59+V47</f>
        <v>191.512044537349</v>
      </c>
      <c r="W59" s="65" t="n">
        <f aca="false">V59+W47</f>
        <v>207.087091477431</v>
      </c>
      <c r="X59" s="65" t="n">
        <f aca="false">W59+X47</f>
        <v>233.36438541589</v>
      </c>
      <c r="Y59" s="65" t="n">
        <f aca="false">X59+Y47</f>
        <v>255.328510466825</v>
      </c>
      <c r="Z59" s="65" t="n">
        <f aca="false">Y59+Z47</f>
        <v>272.43483261267</v>
      </c>
      <c r="AA59" s="65" t="n">
        <f aca="false">Z59+AA47</f>
        <v>284.301153160802</v>
      </c>
      <c r="AB59" s="65" t="n">
        <f aca="false">AA59+AB47</f>
        <v>306.807681600288</v>
      </c>
      <c r="AC59" s="65" t="n">
        <f aca="false">AB59+AC47</f>
        <v>328.588906474059</v>
      </c>
      <c r="AD59" s="65" t="n">
        <f aca="false">AC59+AD47</f>
        <v>349.668201678441</v>
      </c>
      <c r="AE59" s="65" t="n">
        <f aca="false">AD59+AE47</f>
        <v>370.068187854084</v>
      </c>
      <c r="AF59" s="65" t="n">
        <f aca="false">AE59+AF47</f>
        <v>293.776124713472</v>
      </c>
      <c r="AG59" s="65" t="n">
        <f aca="false">AF59+AG47</f>
        <v>301.52750149356</v>
      </c>
      <c r="AH59" s="65" t="n">
        <f aca="false">AG59+AH47</f>
        <v>308.24299744506</v>
      </c>
      <c r="AI59" s="65" t="n">
        <f aca="false">AH59+AI47</f>
        <v>313.981327808908</v>
      </c>
      <c r="AJ59" s="65" t="n">
        <f aca="false">AI59+AJ47</f>
        <v>318.348223202354</v>
      </c>
      <c r="AK59" s="65" t="n">
        <f aca="false">AJ59+AK47</f>
        <v>321.909382664031</v>
      </c>
      <c r="AL59" s="65" t="n">
        <f aca="false">AK59+AL47</f>
        <v>324.912737441008</v>
      </c>
      <c r="AM59" s="65" t="n">
        <f aca="false">AL59+AM47</f>
        <v>326.166146350615</v>
      </c>
      <c r="AN59" s="65" t="n">
        <f aca="false">AM59+AN47</f>
        <v>327.379162449136</v>
      </c>
      <c r="AO59" s="65" t="n">
        <f aca="false">AN59+AO47</f>
        <v>328.553087449984</v>
      </c>
      <c r="AP59" s="65" t="n">
        <f aca="false">AO59+AP47</f>
        <v>328.553087449984</v>
      </c>
      <c r="AQ59" s="65" t="n">
        <f aca="false">AP59+AQ47</f>
        <v>328.553087449984</v>
      </c>
      <c r="AR59" s="65" t="n">
        <f aca="false">AQ59+AR47</f>
        <v>328.553087449984</v>
      </c>
      <c r="AS59" s="65" t="n">
        <f aca="false">AR59+AS47</f>
        <v>328.553087449984</v>
      </c>
      <c r="AT59" s="81" t="n">
        <f aca="false">AS59+AT47</f>
        <v>328.553087449984</v>
      </c>
    </row>
    <row r="60" customFormat="false" ht="12.75" hidden="false" customHeight="false" outlineLevel="0" collapsed="false">
      <c r="A60" s="96"/>
      <c r="B60" s="13" t="s">
        <v>9</v>
      </c>
      <c r="C60" s="15" t="n">
        <f aca="false">SUM(C58:C59)</f>
        <v>569.794523038792</v>
      </c>
      <c r="D60" s="15" t="n">
        <f aca="false">SUM(D58:D59)</f>
        <v>-12.097170456749</v>
      </c>
      <c r="E60" s="15" t="n">
        <f aca="false">SUM(E58:E59)</f>
        <v>-23.8044931015201</v>
      </c>
      <c r="F60" s="15" t="n">
        <f aca="false">SUM(F58:F59)</f>
        <v>-21.4122801638828</v>
      </c>
      <c r="G60" s="15" t="n">
        <f aca="false">SUM(G58:G59)</f>
        <v>-5.8171266551109</v>
      </c>
      <c r="H60" s="15" t="n">
        <f aca="false">SUM(H58:H59)</f>
        <v>-12.9246122316896</v>
      </c>
      <c r="I60" s="15" t="n">
        <f aca="false">SUM(I58:I59)</f>
        <v>2.37035782008408</v>
      </c>
      <c r="J60" s="15" t="n">
        <f aca="false">SUM(J58:J59)</f>
        <v>-5.96605769412588</v>
      </c>
      <c r="K60" s="15" t="n">
        <f aca="false">SUM(K58:K59)</f>
        <v>1.46742905179595</v>
      </c>
      <c r="L60" s="15" t="n">
        <f aca="false">SUM(L58:L59)</f>
        <v>-28.6599887063541</v>
      </c>
      <c r="M60" s="15" t="n">
        <f aca="false">SUM(M58:M59)</f>
        <v>256.721459182272</v>
      </c>
      <c r="N60" s="15" t="n">
        <f aca="false">SUM(N58:N59)</f>
        <v>348.151871999631</v>
      </c>
      <c r="O60" s="15" t="n">
        <f aca="false">SUM(O58:O59)</f>
        <v>445.360588041814</v>
      </c>
      <c r="P60" s="15" t="n">
        <f aca="false">SUM(P58:P59)</f>
        <v>406.403239150693</v>
      </c>
      <c r="Q60" s="15" t="n">
        <f aca="false">SUM(Q58:Q59)</f>
        <v>357.713065834727</v>
      </c>
      <c r="R60" s="15" t="n">
        <f aca="false">SUM(R58:R59)</f>
        <v>540.331293977042</v>
      </c>
      <c r="S60" s="15" t="n">
        <f aca="false">SUM(S58:S59)</f>
        <v>445.851012171579</v>
      </c>
      <c r="T60" s="15" t="n">
        <f aca="false">SUM(T58:T59)</f>
        <v>375.367989829306</v>
      </c>
      <c r="U60" s="15" t="n">
        <f aca="false">SUM(U58:U59)</f>
        <v>323.391180086019</v>
      </c>
      <c r="V60" s="15" t="n">
        <f aca="false">SUM(V58:V59)</f>
        <v>342.455573366037</v>
      </c>
      <c r="W60" s="15" t="n">
        <f aca="false">SUM(W58:W59)</f>
        <v>357.710141112631</v>
      </c>
      <c r="X60" s="15" t="n">
        <f aca="false">SUM(X58:X59)</f>
        <v>396.24306626188</v>
      </c>
      <c r="Y60" s="15" t="n">
        <f aca="false">SUM(Y58:Y59)</f>
        <v>426.526527106183</v>
      </c>
      <c r="Z60" s="15" t="n">
        <f aca="false">SUM(Z58:Z59)</f>
        <v>451.684083106372</v>
      </c>
      <c r="AA60" s="15" t="n">
        <f aca="false">SUM(AA58:AA59)</f>
        <v>471.342175520357</v>
      </c>
      <c r="AB60" s="15" t="n">
        <f aca="false">SUM(AB58:AB59)</f>
        <v>509.860035489556</v>
      </c>
      <c r="AC60" s="15" t="n">
        <f aca="false">SUM(AC58:AC59)</f>
        <v>545.738707143845</v>
      </c>
      <c r="AD60" s="15" t="n">
        <f aca="false">SUM(AD58:AD59)</f>
        <v>578.97104557639</v>
      </c>
      <c r="AE60" s="15" t="n">
        <f aca="false">SUM(AE58:AE59)</f>
        <v>609.397600974877</v>
      </c>
      <c r="AF60" s="15" t="n">
        <f aca="false">SUM(AF58:AF59)</f>
        <v>501.132587174784</v>
      </c>
      <c r="AG60" s="15" t="n">
        <f aca="false">SUM(AG58:AG59)</f>
        <v>514.16625659591</v>
      </c>
      <c r="AH60" s="15" t="n">
        <f aca="false">SUM(AH58:AH59)</f>
        <v>525.993816105894</v>
      </c>
      <c r="AI60" s="15" t="n">
        <f aca="false">SUM(AI58:AI59)</f>
        <v>536.679466809962</v>
      </c>
      <c r="AJ60" s="15" t="n">
        <f aca="false">SUM(AJ58:AJ59)</f>
        <v>545.834248400189</v>
      </c>
      <c r="AK60" s="15" t="n">
        <f aca="false">SUM(AK58:AK59)</f>
        <v>553.625634047495</v>
      </c>
      <c r="AL60" s="15" t="n">
        <f aca="false">SUM(AL58:AL59)</f>
        <v>560.722890203525</v>
      </c>
      <c r="AM60" s="15" t="n">
        <f aca="false">SUM(AM58:AM59)</f>
        <v>565.217740134526</v>
      </c>
      <c r="AN60" s="15" t="n">
        <f aca="false">SUM(AN58:AN59)</f>
        <v>568.042166276927</v>
      </c>
      <c r="AO60" s="15" t="n">
        <f aca="false">SUM(AO58:AO59)</f>
        <v>569.794523038792</v>
      </c>
      <c r="AP60" s="15" t="n">
        <f aca="false">SUM(AP58:AP59)</f>
        <v>569.794523038792</v>
      </c>
      <c r="AQ60" s="15" t="n">
        <f aca="false">SUM(AQ58:AQ59)</f>
        <v>569.794523038792</v>
      </c>
      <c r="AR60" s="15" t="n">
        <f aca="false">SUM(AR58:AR59)</f>
        <v>569.794523038792</v>
      </c>
      <c r="AS60" s="15" t="n">
        <f aca="false">SUM(AS58:AS59)</f>
        <v>569.794523038792</v>
      </c>
      <c r="AT60" s="89" t="n">
        <f aca="false">SUM(AT58:AT59)</f>
        <v>569.794523038792</v>
      </c>
    </row>
    <row r="65" s="63" customFormat="true" ht="12.75" hidden="false" customHeight="false" outlineLevel="0" collapsed="false">
      <c r="A65" s="62"/>
      <c r="B65" s="6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</row>
    <row r="87" customFormat="false" ht="12.75" hidden="false" customHeight="false" outlineLevel="0" collapsed="false">
      <c r="B87" s="2" t="s">
        <v>161</v>
      </c>
      <c r="D87" s="70"/>
    </row>
    <row r="88" customFormat="false" ht="12.75" hidden="false" customHeight="false" outlineLevel="0" collapsed="false">
      <c r="A88" s="63"/>
      <c r="B88" s="64" t="s">
        <v>1</v>
      </c>
      <c r="C88" s="64" t="s">
        <v>110</v>
      </c>
      <c r="D88" s="64" t="s">
        <v>111</v>
      </c>
      <c r="E88" s="64" t="s">
        <v>112</v>
      </c>
      <c r="F88" s="64" t="s">
        <v>113</v>
      </c>
      <c r="G88" s="64" t="s">
        <v>114</v>
      </c>
      <c r="H88" s="64" t="s">
        <v>115</v>
      </c>
      <c r="I88" s="64" t="s">
        <v>116</v>
      </c>
      <c r="J88" s="64" t="s">
        <v>117</v>
      </c>
      <c r="K88" s="64" t="s">
        <v>118</v>
      </c>
      <c r="L88" s="64" t="s">
        <v>119</v>
      </c>
      <c r="M88" s="64" t="s">
        <v>120</v>
      </c>
      <c r="N88" s="64" t="s">
        <v>121</v>
      </c>
      <c r="O88" s="64" t="s">
        <v>122</v>
      </c>
      <c r="P88" s="64" t="s">
        <v>123</v>
      </c>
      <c r="Q88" s="64" t="s">
        <v>124</v>
      </c>
      <c r="R88" s="64" t="s">
        <v>125</v>
      </c>
      <c r="S88" s="64" t="s">
        <v>126</v>
      </c>
      <c r="T88" s="64" t="s">
        <v>127</v>
      </c>
      <c r="U88" s="64" t="s">
        <v>128</v>
      </c>
      <c r="V88" s="64" t="s">
        <v>129</v>
      </c>
      <c r="W88" s="64" t="s">
        <v>130</v>
      </c>
      <c r="X88" s="64" t="s">
        <v>131</v>
      </c>
      <c r="Y88" s="64" t="s">
        <v>132</v>
      </c>
      <c r="Z88" s="64" t="s">
        <v>133</v>
      </c>
      <c r="AA88" s="64" t="s">
        <v>134</v>
      </c>
      <c r="AB88" s="64" t="s">
        <v>135</v>
      </c>
      <c r="AC88" s="64" t="s">
        <v>136</v>
      </c>
      <c r="AD88" s="64" t="s">
        <v>137</v>
      </c>
      <c r="AE88" s="64" t="s">
        <v>138</v>
      </c>
      <c r="AF88" s="64" t="s">
        <v>139</v>
      </c>
      <c r="AG88" s="64" t="s">
        <v>140</v>
      </c>
      <c r="AH88" s="64" t="s">
        <v>141</v>
      </c>
      <c r="AI88" s="64" t="s">
        <v>142</v>
      </c>
      <c r="AJ88" s="64" t="s">
        <v>143</v>
      </c>
      <c r="AK88" s="64" t="s">
        <v>144</v>
      </c>
      <c r="AL88" s="64" t="s">
        <v>145</v>
      </c>
      <c r="AM88" s="64" t="s">
        <v>146</v>
      </c>
      <c r="AN88" s="64" t="s">
        <v>147</v>
      </c>
      <c r="AO88" s="64" t="s">
        <v>148</v>
      </c>
      <c r="AP88" s="64" t="s">
        <v>149</v>
      </c>
      <c r="AQ88" s="64" t="s">
        <v>150</v>
      </c>
      <c r="AR88" s="64" t="s">
        <v>151</v>
      </c>
      <c r="AS88" s="64" t="s">
        <v>152</v>
      </c>
      <c r="AT88" s="64" t="s">
        <v>153</v>
      </c>
      <c r="AU88" s="63"/>
      <c r="AV88" s="63"/>
      <c r="AW88" s="63"/>
      <c r="AX88" s="63"/>
    </row>
    <row r="89" customFormat="false" ht="12.75" hidden="false" customHeight="false" outlineLevel="0" collapsed="false">
      <c r="B89" s="8" t="s">
        <v>7</v>
      </c>
      <c r="C89" s="8" t="n">
        <f aca="false">AT89</f>
        <v>1267.3006875</v>
      </c>
      <c r="D89" s="65" t="n">
        <f aca="false">D16</f>
        <v>-12.5</v>
      </c>
      <c r="E89" s="65" t="n">
        <f aca="false">D89+E16</f>
        <v>-25</v>
      </c>
      <c r="F89" s="65" t="n">
        <f aca="false">E89+F16</f>
        <v>-22.3607625</v>
      </c>
      <c r="G89" s="65" t="n">
        <f aca="false">F89+G16</f>
        <v>-4.5822875</v>
      </c>
      <c r="H89" s="65" t="n">
        <f aca="false">G89+H16</f>
        <v>16.92971875</v>
      </c>
      <c r="I89" s="65" t="n">
        <f aca="false">H89+I16</f>
        <v>54.67525625</v>
      </c>
      <c r="J89" s="65" t="n">
        <f aca="false">I89+J16</f>
        <v>92.04095625</v>
      </c>
      <c r="K89" s="65" t="n">
        <f aca="false">J89+K16</f>
        <v>130.514515625</v>
      </c>
      <c r="L89" s="65" t="n">
        <f aca="false">K89+L16</f>
        <v>173.3433640625</v>
      </c>
      <c r="M89" s="65" t="n">
        <f aca="false">L89+M16</f>
        <v>631.0972015625</v>
      </c>
      <c r="N89" s="65" t="n">
        <f aca="false">M89+N16</f>
        <v>779.1749515625</v>
      </c>
      <c r="O89" s="65" t="n">
        <f aca="false">N89+O16</f>
        <v>918.2089515625</v>
      </c>
      <c r="P89" s="65" t="n">
        <f aca="false">O89+P16</f>
        <v>965.5197015625</v>
      </c>
      <c r="Q89" s="65" t="n">
        <f aca="false">P89+Q16</f>
        <v>986.8296703125</v>
      </c>
      <c r="R89" s="65" t="n">
        <f aca="false">Q89+R16</f>
        <v>1008.1396390625</v>
      </c>
      <c r="S89" s="65" t="n">
        <f aca="false">R89+S16</f>
        <v>1026.1766746875</v>
      </c>
      <c r="T89" s="65" t="n">
        <f aca="false">S89+T16</f>
        <v>1037.403314375</v>
      </c>
      <c r="U89" s="65" t="n">
        <f aca="false">T89+U16</f>
        <v>1047.1160303125</v>
      </c>
      <c r="V89" s="65" t="n">
        <f aca="false">U89+V16</f>
        <v>1050.839975</v>
      </c>
      <c r="W89" s="65" t="n">
        <f aca="false">V89+W16</f>
        <v>1050.2229196875</v>
      </c>
      <c r="X89" s="65" t="n">
        <f aca="false">W89+X16</f>
        <v>1074.605864375</v>
      </c>
      <c r="Y89" s="65" t="n">
        <f aca="false">X89+Y16</f>
        <v>1091.7085903125</v>
      </c>
      <c r="Z89" s="65" t="n">
        <f aca="false">Y89+Z16</f>
        <v>1108.81131625</v>
      </c>
      <c r="AA89" s="65" t="n">
        <f aca="false">Z89+AA16</f>
        <v>1125.9140421875</v>
      </c>
      <c r="AB89" s="65" t="n">
        <f aca="false">AA89+AB16</f>
        <v>1162.228768125</v>
      </c>
      <c r="AC89" s="65" t="n">
        <f aca="false">AB89+AC16</f>
        <v>1195.267395625</v>
      </c>
      <c r="AD89" s="65" t="n">
        <f aca="false">AC89+AD16</f>
        <v>1224.697566875</v>
      </c>
      <c r="AE89" s="65" t="n">
        <f aca="false">AD89+AE16</f>
        <v>1249.786738125</v>
      </c>
      <c r="AF89" s="65" t="n">
        <f aca="false">AE89+AF16</f>
        <v>1167.11769902344</v>
      </c>
      <c r="AG89" s="65" t="n">
        <f aca="false">AF89+AG16</f>
        <v>1181.23035785156</v>
      </c>
      <c r="AH89" s="65" t="n">
        <f aca="false">AG89+AH16</f>
        <v>1195.34301667969</v>
      </c>
      <c r="AI89" s="65" t="n">
        <f aca="false">AH89+AI16</f>
        <v>1209.45567550781</v>
      </c>
      <c r="AJ89" s="65" t="n">
        <f aca="false">AI89+AJ16</f>
        <v>1223.56833433594</v>
      </c>
      <c r="AK89" s="65" t="n">
        <f aca="false">AJ89+AK16</f>
        <v>1236.45245625</v>
      </c>
      <c r="AL89" s="65" t="n">
        <f aca="false">AK89+AL16</f>
        <v>1249.33657816406</v>
      </c>
      <c r="AM89" s="65" t="n">
        <f aca="false">AL89+AM16</f>
        <v>1259.8775775</v>
      </c>
      <c r="AN89" s="65" t="n">
        <f aca="false">AM89+AN16</f>
        <v>1265.29229671875</v>
      </c>
      <c r="AO89" s="65" t="n">
        <f aca="false">AN89+AO16</f>
        <v>1267.3006875</v>
      </c>
      <c r="AP89" s="65" t="n">
        <f aca="false">AO89+AP16</f>
        <v>1267.3006875</v>
      </c>
      <c r="AQ89" s="65" t="n">
        <f aca="false">AP89+AQ16</f>
        <v>1267.3006875</v>
      </c>
      <c r="AR89" s="65" t="n">
        <f aca="false">AQ89+AR16</f>
        <v>1267.3006875</v>
      </c>
      <c r="AS89" s="65" t="n">
        <f aca="false">AR89+AS16</f>
        <v>1267.3006875</v>
      </c>
      <c r="AT89" s="65" t="n">
        <f aca="false">AS89+AT16</f>
        <v>1267.3006875</v>
      </c>
    </row>
    <row r="90" customFormat="false" ht="12.75" hidden="false" customHeight="false" outlineLevel="0" collapsed="false">
      <c r="B90" s="8" t="s">
        <v>8</v>
      </c>
      <c r="C90" s="8" t="n">
        <f aca="false">AT90</f>
        <v>1503.976359375</v>
      </c>
      <c r="D90" s="65" t="n">
        <f aca="false">D17</f>
        <v>0</v>
      </c>
      <c r="E90" s="65" t="n">
        <f aca="false">D90+E17</f>
        <v>0</v>
      </c>
      <c r="F90" s="65" t="n">
        <f aca="false">E90+F17</f>
        <v>0</v>
      </c>
      <c r="G90" s="65" t="n">
        <f aca="false">F90+G17</f>
        <v>0</v>
      </c>
      <c r="H90" s="65" t="n">
        <f aca="false">G90+H17</f>
        <v>-6.88435</v>
      </c>
      <c r="I90" s="65" t="n">
        <f aca="false">H90+I17</f>
        <v>4.34695000000001</v>
      </c>
      <c r="J90" s="65" t="n">
        <f aca="false">I90+J17</f>
        <v>37.607775</v>
      </c>
      <c r="K90" s="65" t="n">
        <f aca="false">J90+K17</f>
        <v>81.626165</v>
      </c>
      <c r="L90" s="65" t="n">
        <f aca="false">K90+L17</f>
        <v>98.71371</v>
      </c>
      <c r="M90" s="65" t="n">
        <f aca="false">L90+M17</f>
        <v>121.6869775</v>
      </c>
      <c r="N90" s="65" t="n">
        <f aca="false">M90+N17</f>
        <v>160.5580325</v>
      </c>
      <c r="O90" s="65" t="n">
        <f aca="false">N90+O17</f>
        <v>216.1655625</v>
      </c>
      <c r="P90" s="65" t="n">
        <f aca="false">O90+P17</f>
        <v>268.91799875</v>
      </c>
      <c r="Q90" s="65" t="n">
        <f aca="false">P90+Q17</f>
        <v>331.31534125</v>
      </c>
      <c r="R90" s="65" t="n">
        <f aca="false">Q90+R17</f>
        <v>951.90580875</v>
      </c>
      <c r="S90" s="65" t="n">
        <f aca="false">R90+S17</f>
        <v>1061.04600125</v>
      </c>
      <c r="T90" s="65" t="n">
        <f aca="false">S90+T17</f>
        <v>1123.64259375</v>
      </c>
      <c r="U90" s="65" t="n">
        <f aca="false">T90+U17</f>
        <v>1162.97958625</v>
      </c>
      <c r="V90" s="65" t="n">
        <f aca="false">U90+V17</f>
        <v>1200.50501375</v>
      </c>
      <c r="W90" s="65" t="n">
        <f aca="false">V90+W17</f>
        <v>1236.21887625</v>
      </c>
      <c r="X90" s="65" t="n">
        <f aca="false">W90+X17</f>
        <v>1288.498338125</v>
      </c>
      <c r="Y90" s="65" t="n">
        <f aca="false">X90+Y17</f>
        <v>1333.651751875</v>
      </c>
      <c r="Z90" s="65" t="n">
        <f aca="false">Y90+Z17</f>
        <v>1369.989628125</v>
      </c>
      <c r="AA90" s="65" t="n">
        <f aca="false">Z90+AA17</f>
        <v>1396.035876875</v>
      </c>
      <c r="AB90" s="65" t="n">
        <f aca="false">AA90+AB17</f>
        <v>1447.082125625</v>
      </c>
      <c r="AC90" s="65" t="n">
        <f aca="false">AB90+AC17</f>
        <v>1498.128374375</v>
      </c>
      <c r="AD90" s="65" t="n">
        <f aca="false">AC90+AD17</f>
        <v>1549.174623125</v>
      </c>
      <c r="AE90" s="65" t="n">
        <f aca="false">AD90+AE17</f>
        <v>1600.220871875</v>
      </c>
      <c r="AF90" s="65" t="n">
        <f aca="false">AE90+AF17</f>
        <v>1402.9606434375</v>
      </c>
      <c r="AG90" s="65" t="n">
        <f aca="false">AF90+AG17</f>
        <v>1423.66993453125</v>
      </c>
      <c r="AH90" s="65" t="n">
        <f aca="false">AG90+AH17</f>
        <v>1442.20912171875</v>
      </c>
      <c r="AI90" s="65" t="n">
        <f aca="false">AH90+AI17</f>
        <v>1458.578205</v>
      </c>
      <c r="AJ90" s="65" t="n">
        <f aca="false">AI90+AJ17</f>
        <v>1471.44996140625</v>
      </c>
      <c r="AK90" s="65" t="n">
        <f aca="false">AJ90+AK17</f>
        <v>1482.2962875</v>
      </c>
      <c r="AL90" s="65" t="n">
        <f aca="false">AK90+AL17</f>
        <v>1491.748295625</v>
      </c>
      <c r="AM90" s="65" t="n">
        <f aca="false">AL90+AM17</f>
        <v>1495.824316875</v>
      </c>
      <c r="AN90" s="65" t="n">
        <f aca="false">AM90+AN17</f>
        <v>1499.900338125</v>
      </c>
      <c r="AO90" s="65" t="n">
        <f aca="false">AN90+AO17</f>
        <v>1503.976359375</v>
      </c>
      <c r="AP90" s="65" t="n">
        <f aca="false">AO90+AP17</f>
        <v>1503.976359375</v>
      </c>
      <c r="AQ90" s="65" t="n">
        <f aca="false">AP90+AQ17</f>
        <v>1503.976359375</v>
      </c>
      <c r="AR90" s="65" t="n">
        <f aca="false">AQ90+AR17</f>
        <v>1503.976359375</v>
      </c>
      <c r="AS90" s="65" t="n">
        <f aca="false">AR90+AS17</f>
        <v>1503.976359375</v>
      </c>
      <c r="AT90" s="65" t="n">
        <f aca="false">AS90+AT17</f>
        <v>1503.976359375</v>
      </c>
    </row>
    <row r="91" customFormat="false" ht="12.75" hidden="false" customHeight="false" outlineLevel="0" collapsed="false">
      <c r="B91" s="66"/>
      <c r="C91" s="67" t="n">
        <f aca="false">SUM(C89:C90)</f>
        <v>2771.277046875</v>
      </c>
      <c r="D91" s="67" t="n">
        <f aca="false">SUM(D89:D90)</f>
        <v>-12.5</v>
      </c>
      <c r="E91" s="67" t="n">
        <f aca="false">SUM(E89:E90)</f>
        <v>-25</v>
      </c>
      <c r="F91" s="67" t="n">
        <f aca="false">SUM(F89:F90)</f>
        <v>-22.3607625</v>
      </c>
      <c r="G91" s="67" t="n">
        <f aca="false">SUM(G89:G90)</f>
        <v>-4.5822875</v>
      </c>
      <c r="H91" s="67" t="n">
        <f aca="false">SUM(H89:H90)</f>
        <v>10.04536875</v>
      </c>
      <c r="I91" s="67" t="n">
        <f aca="false">SUM(I89:I90)</f>
        <v>59.02220625</v>
      </c>
      <c r="J91" s="67" t="n">
        <f aca="false">SUM(J89:J90)</f>
        <v>129.64873125</v>
      </c>
      <c r="K91" s="67" t="n">
        <f aca="false">SUM(K89:K90)</f>
        <v>212.140680625</v>
      </c>
      <c r="L91" s="67" t="n">
        <f aca="false">SUM(L89:L90)</f>
        <v>272.0570740625</v>
      </c>
      <c r="M91" s="67" t="n">
        <f aca="false">SUM(M89:M90)</f>
        <v>752.7841790625</v>
      </c>
      <c r="N91" s="67" t="n">
        <f aca="false">SUM(N89:N90)</f>
        <v>939.7329840625</v>
      </c>
      <c r="O91" s="67" t="n">
        <f aca="false">SUM(O89:O90)</f>
        <v>1134.3745140625</v>
      </c>
      <c r="P91" s="67" t="n">
        <f aca="false">SUM(P89:P90)</f>
        <v>1234.4377003125</v>
      </c>
      <c r="Q91" s="67" t="n">
        <f aca="false">SUM(Q89:Q90)</f>
        <v>1318.1450115625</v>
      </c>
      <c r="R91" s="67" t="n">
        <f aca="false">SUM(R89:R90)</f>
        <v>1960.0454478125</v>
      </c>
      <c r="S91" s="67" t="n">
        <f aca="false">SUM(S89:S90)</f>
        <v>2087.2226759375</v>
      </c>
      <c r="T91" s="67" t="n">
        <f aca="false">SUM(T89:T90)</f>
        <v>2161.045908125</v>
      </c>
      <c r="U91" s="67" t="n">
        <f aca="false">SUM(U89:U90)</f>
        <v>2210.0956165625</v>
      </c>
      <c r="V91" s="67" t="n">
        <f aca="false">SUM(V89:V90)</f>
        <v>2251.34498875</v>
      </c>
      <c r="W91" s="67" t="n">
        <f aca="false">SUM(W89:W90)</f>
        <v>2286.4417959375</v>
      </c>
      <c r="X91" s="67" t="n">
        <f aca="false">SUM(X89:X90)</f>
        <v>2363.1042025</v>
      </c>
      <c r="Y91" s="67" t="n">
        <f aca="false">SUM(Y89:Y90)</f>
        <v>2425.3603421875</v>
      </c>
      <c r="Z91" s="67" t="n">
        <f aca="false">SUM(Z89:Z90)</f>
        <v>2478.800944375</v>
      </c>
      <c r="AA91" s="67" t="n">
        <f aca="false">SUM(AA89:AA90)</f>
        <v>2521.9499190625</v>
      </c>
      <c r="AB91" s="67" t="n">
        <f aca="false">SUM(AB89:AB90)</f>
        <v>2609.31089375</v>
      </c>
      <c r="AC91" s="67" t="n">
        <f aca="false">SUM(AC89:AC90)</f>
        <v>2693.39577</v>
      </c>
      <c r="AD91" s="67" t="n">
        <f aca="false">SUM(AD89:AD90)</f>
        <v>2773.87219</v>
      </c>
      <c r="AE91" s="67" t="n">
        <f aca="false">SUM(AE89:AE90)</f>
        <v>2850.00761</v>
      </c>
      <c r="AF91" s="67" t="n">
        <f aca="false">SUM(AF89:AF90)</f>
        <v>2570.07834246094</v>
      </c>
      <c r="AG91" s="67" t="n">
        <f aca="false">SUM(AG89:AG90)</f>
        <v>2604.90029238281</v>
      </c>
      <c r="AH91" s="67" t="n">
        <f aca="false">SUM(AH89:AH90)</f>
        <v>2637.55213839844</v>
      </c>
      <c r="AI91" s="67" t="n">
        <f aca="false">SUM(AI89:AI90)</f>
        <v>2668.03388050781</v>
      </c>
      <c r="AJ91" s="67" t="n">
        <f aca="false">SUM(AJ89:AJ90)</f>
        <v>2695.01829574219</v>
      </c>
      <c r="AK91" s="67" t="n">
        <f aca="false">SUM(AK89:AK90)</f>
        <v>2718.74874375</v>
      </c>
      <c r="AL91" s="67" t="n">
        <f aca="false">SUM(AL89:AL90)</f>
        <v>2741.08487378906</v>
      </c>
      <c r="AM91" s="67" t="n">
        <f aca="false">SUM(AM89:AM90)</f>
        <v>2755.701894375</v>
      </c>
      <c r="AN91" s="67" t="n">
        <f aca="false">SUM(AN89:AN90)</f>
        <v>2765.19263484375</v>
      </c>
      <c r="AO91" s="67" t="n">
        <f aca="false">SUM(AO89:AO90)</f>
        <v>2771.277046875</v>
      </c>
      <c r="AP91" s="67" t="n">
        <f aca="false">SUM(AP89:AP90)</f>
        <v>2771.277046875</v>
      </c>
      <c r="AQ91" s="67" t="n">
        <f aca="false">SUM(AQ89:AQ90)</f>
        <v>2771.277046875</v>
      </c>
      <c r="AR91" s="67" t="n">
        <f aca="false">SUM(AR89:AR90)</f>
        <v>2771.277046875</v>
      </c>
      <c r="AS91" s="67" t="n">
        <f aca="false">SUM(AS89:AS90)</f>
        <v>2771.277046875</v>
      </c>
      <c r="AT91" s="67" t="n">
        <f aca="false">SUM(AT89:AT90)</f>
        <v>2771.277046875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F18" activeCellId="0" sqref="F18"/>
    </sheetView>
  </sheetViews>
  <sheetFormatPr defaultColWidth="8.77734375" defaultRowHeight="12.75" zeroHeight="false" outlineLevelRow="0" outlineLevelCol="0"/>
  <cols>
    <col collapsed="false" customWidth="true" hidden="false" outlineLevel="0" max="1" min="1" style="62" width="4.88"/>
    <col collapsed="false" customWidth="true" hidden="false" outlineLevel="0" max="2" min="2" style="62" width="12.22"/>
    <col collapsed="false" customWidth="true" hidden="false" outlineLevel="0" max="3" min="3" style="3" width="14.88"/>
    <col collapsed="false" customWidth="true" hidden="false" outlineLevel="0" max="24" min="4" style="3" width="7.22"/>
    <col collapsed="false" customWidth="true" hidden="false" outlineLevel="0" max="46" min="25" style="62" width="7.22"/>
    <col collapsed="false" customWidth="false" hidden="false" outlineLevel="0" max="16384" min="47" style="62" width="8.77"/>
  </cols>
  <sheetData>
    <row r="1" customFormat="false" ht="12.75" hidden="false" customHeight="false" outlineLevel="0" collapsed="false">
      <c r="B1" s="38" t="s">
        <v>162</v>
      </c>
    </row>
    <row r="2" customFormat="false" ht="12.75" hidden="false" customHeight="false" outlineLevel="0" collapsed="false">
      <c r="B2" s="38" t="s">
        <v>26</v>
      </c>
    </row>
    <row r="3" s="63" customFormat="true" ht="12.75" hidden="false" customHeight="false" outlineLevel="0" collapsed="false">
      <c r="B3" s="64" t="s">
        <v>1</v>
      </c>
      <c r="C3" s="64" t="s">
        <v>110</v>
      </c>
      <c r="D3" s="64" t="s">
        <v>111</v>
      </c>
      <c r="E3" s="64" t="s">
        <v>112</v>
      </c>
      <c r="F3" s="64" t="s">
        <v>113</v>
      </c>
      <c r="G3" s="64" t="s">
        <v>114</v>
      </c>
      <c r="H3" s="64" t="s">
        <v>115</v>
      </c>
      <c r="I3" s="64" t="s">
        <v>116</v>
      </c>
      <c r="J3" s="64" t="s">
        <v>117</v>
      </c>
      <c r="K3" s="64" t="s">
        <v>118</v>
      </c>
      <c r="L3" s="64" t="s">
        <v>119</v>
      </c>
      <c r="M3" s="64" t="s">
        <v>120</v>
      </c>
      <c r="N3" s="64" t="s">
        <v>121</v>
      </c>
      <c r="O3" s="64" t="s">
        <v>122</v>
      </c>
      <c r="P3" s="64" t="s">
        <v>123</v>
      </c>
      <c r="Q3" s="64" t="s">
        <v>124</v>
      </c>
      <c r="R3" s="64" t="s">
        <v>125</v>
      </c>
      <c r="S3" s="64" t="s">
        <v>126</v>
      </c>
      <c r="T3" s="64" t="s">
        <v>127</v>
      </c>
      <c r="U3" s="64" t="s">
        <v>128</v>
      </c>
      <c r="V3" s="64" t="s">
        <v>129</v>
      </c>
      <c r="W3" s="64" t="s">
        <v>130</v>
      </c>
      <c r="X3" s="64" t="s">
        <v>131</v>
      </c>
      <c r="Y3" s="64" t="s">
        <v>132</v>
      </c>
      <c r="Z3" s="64" t="s">
        <v>133</v>
      </c>
      <c r="AA3" s="64" t="s">
        <v>134</v>
      </c>
      <c r="AB3" s="64" t="s">
        <v>135</v>
      </c>
      <c r="AC3" s="64" t="s">
        <v>136</v>
      </c>
      <c r="AD3" s="64" t="s">
        <v>137</v>
      </c>
      <c r="AE3" s="64" t="s">
        <v>138</v>
      </c>
      <c r="AF3" s="64" t="s">
        <v>139</v>
      </c>
      <c r="AG3" s="64" t="s">
        <v>140</v>
      </c>
      <c r="AH3" s="64" t="s">
        <v>141</v>
      </c>
      <c r="AI3" s="64" t="s">
        <v>142</v>
      </c>
      <c r="AJ3" s="64" t="s">
        <v>143</v>
      </c>
      <c r="AK3" s="64" t="s">
        <v>144</v>
      </c>
      <c r="AL3" s="64" t="s">
        <v>145</v>
      </c>
      <c r="AM3" s="64" t="s">
        <v>146</v>
      </c>
      <c r="AN3" s="64" t="s">
        <v>147</v>
      </c>
      <c r="AO3" s="64" t="s">
        <v>148</v>
      </c>
      <c r="AP3" s="64" t="s">
        <v>149</v>
      </c>
      <c r="AQ3" s="64" t="s">
        <v>150</v>
      </c>
      <c r="AR3" s="64" t="s">
        <v>151</v>
      </c>
      <c r="AS3" s="64" t="s">
        <v>152</v>
      </c>
      <c r="AT3" s="64" t="s">
        <v>153</v>
      </c>
    </row>
    <row r="4" customFormat="false" ht="12.75" hidden="false" customHeight="false" outlineLevel="0" collapsed="false">
      <c r="B4" s="8" t="s">
        <v>7</v>
      </c>
      <c r="C4" s="8" t="n">
        <f aca="false">SUM(D4:ZZ4)</f>
        <v>2252.979</v>
      </c>
      <c r="D4" s="65" t="n">
        <f aca="false">'Green Square'!E70/1000</f>
        <v>0</v>
      </c>
      <c r="E4" s="65" t="n">
        <f aca="false">'Green Square'!F70/1000</f>
        <v>0</v>
      </c>
      <c r="F4" s="65" t="n">
        <f aca="false">'Green Square'!G70/1000</f>
        <v>15.1392375</v>
      </c>
      <c r="G4" s="65" t="n">
        <f aca="false">'Green Square'!H70/1000</f>
        <v>30.278475</v>
      </c>
      <c r="H4" s="65" t="n">
        <f aca="false">'Green Square'!I70/1000</f>
        <v>46.51200625</v>
      </c>
      <c r="I4" s="65" t="n">
        <f aca="false">'Green Square'!J70/1000</f>
        <v>62.7455375</v>
      </c>
      <c r="J4" s="65" t="n">
        <f aca="false">'Green Square'!K70/1000</f>
        <v>62.3657</v>
      </c>
      <c r="K4" s="65" t="n">
        <f aca="false">'Green Square'!L70/1000</f>
        <v>63.473559375</v>
      </c>
      <c r="L4" s="65" t="n">
        <f aca="false">'Green Square'!M70/1000</f>
        <v>80.3288484375</v>
      </c>
      <c r="M4" s="65" t="n">
        <f aca="false">'Green Square'!N70/1000</f>
        <v>495.2538375</v>
      </c>
      <c r="N4" s="65" t="n">
        <f aca="false">'Green Square'!O70/1000</f>
        <v>185.57775</v>
      </c>
      <c r="O4" s="65" t="n">
        <f aca="false">'Green Square'!P70/1000</f>
        <v>176.534</v>
      </c>
      <c r="P4" s="65" t="n">
        <f aca="false">'Green Square'!Q70/1000</f>
        <v>97.31075</v>
      </c>
      <c r="Q4" s="65" t="n">
        <f aca="false">'Green Square'!R70/1000</f>
        <v>71.30996875</v>
      </c>
      <c r="R4" s="65" t="n">
        <f aca="false">'Green Square'!S70/1000</f>
        <v>71.30996875</v>
      </c>
      <c r="S4" s="65" t="n">
        <f aca="false">'Green Square'!T70/1000</f>
        <v>68.037035625</v>
      </c>
      <c r="T4" s="65" t="n">
        <f aca="false">'Green Square'!U70/1000</f>
        <v>61.2266396875</v>
      </c>
      <c r="U4" s="65" t="n">
        <f aca="false">'Green Square'!V70/1000</f>
        <v>59.7127159375</v>
      </c>
      <c r="V4" s="65" t="n">
        <f aca="false">'Green Square'!W70/1000</f>
        <v>53.7239446875</v>
      </c>
      <c r="W4" s="65" t="n">
        <f aca="false">'Green Square'!X70/1000</f>
        <v>49.3829446875</v>
      </c>
      <c r="X4" s="65" t="n">
        <f aca="false">'Green Square'!Y70/1000</f>
        <v>49.3829446875</v>
      </c>
      <c r="Y4" s="65" t="n">
        <f aca="false">'Green Square'!Z70/1000</f>
        <v>42.1027259375</v>
      </c>
      <c r="Z4" s="65" t="n">
        <f aca="false">'Green Square'!AA70/1000</f>
        <v>42.1027259375</v>
      </c>
      <c r="AA4" s="65" t="n">
        <f aca="false">'Green Square'!AB70/1000</f>
        <v>42.1027259375</v>
      </c>
      <c r="AB4" s="65" t="n">
        <f aca="false">'Green Square'!AC70/1000</f>
        <v>36.3147259375</v>
      </c>
      <c r="AC4" s="65" t="n">
        <f aca="false">'Green Square'!AD70/1000</f>
        <v>33.0386275</v>
      </c>
      <c r="AD4" s="65" t="n">
        <f aca="false">'Green Square'!AE70/1000</f>
        <v>29.43017125</v>
      </c>
      <c r="AE4" s="65" t="n">
        <f aca="false">'Green Square'!AF70/1000</f>
        <v>25.08917125</v>
      </c>
      <c r="AF4" s="65" t="n">
        <f aca="false">'Green Square'!AG70/1000</f>
        <v>25.08917125</v>
      </c>
      <c r="AG4" s="65" t="n">
        <f aca="false">'Green Square'!AH70/1000</f>
        <v>25.08917125</v>
      </c>
      <c r="AH4" s="65" t="n">
        <f aca="false">'Green Square'!AI70/1000</f>
        <v>25.08917125</v>
      </c>
      <c r="AI4" s="65" t="n">
        <f aca="false">'Green Square'!AJ70/1000</f>
        <v>25.08917125</v>
      </c>
      <c r="AJ4" s="65" t="n">
        <f aca="false">'Green Square'!AK70/1000</f>
        <v>25.08917125</v>
      </c>
      <c r="AK4" s="65" t="n">
        <f aca="false">'Green Square'!AL70/1000</f>
        <v>22.905105625</v>
      </c>
      <c r="AL4" s="65" t="n">
        <f aca="false">'Green Square'!AM70/1000</f>
        <v>22.905105625</v>
      </c>
      <c r="AM4" s="65" t="n">
        <f aca="false">'Green Square'!AN70/1000</f>
        <v>18.739554375</v>
      </c>
      <c r="AN4" s="65" t="n">
        <f aca="false">'Green Square'!AO70/1000</f>
        <v>9.6261675</v>
      </c>
      <c r="AO4" s="65" t="n">
        <f aca="false">'Green Square'!AP70/1000</f>
        <v>3.5704725</v>
      </c>
      <c r="AP4" s="65" t="n">
        <f aca="false">'Green Square'!AQ70/1000</f>
        <v>0</v>
      </c>
      <c r="AQ4" s="65" t="n">
        <f aca="false">'Green Square'!AR70/1000</f>
        <v>0</v>
      </c>
      <c r="AR4" s="65" t="n">
        <f aca="false">'Green Square'!AS70/1000</f>
        <v>0</v>
      </c>
      <c r="AS4" s="65" t="n">
        <f aca="false">'Green Square'!AT70/1000</f>
        <v>0</v>
      </c>
      <c r="AT4" s="65" t="n">
        <f aca="false">'Green Square'!AU70/1000</f>
        <v>0</v>
      </c>
    </row>
    <row r="5" customFormat="false" ht="12.75" hidden="false" customHeight="false" outlineLevel="0" collapsed="false">
      <c r="B5" s="8" t="s">
        <v>8</v>
      </c>
      <c r="C5" s="8" t="n">
        <f aca="false">SUM(D5:ZZ5)</f>
        <v>2673.73575</v>
      </c>
      <c r="D5" s="65" t="n">
        <f aca="false">'L''avenir'!E70/1000</f>
        <v>0</v>
      </c>
      <c r="E5" s="65" t="n">
        <f aca="false">'L''avenir'!F70/1000</f>
        <v>0</v>
      </c>
      <c r="F5" s="65" t="n">
        <f aca="false">'L''avenir'!G70/1000</f>
        <v>0</v>
      </c>
      <c r="G5" s="65" t="n">
        <f aca="false">'L''avenir'!H70/1000</f>
        <v>0</v>
      </c>
      <c r="H5" s="65" t="n">
        <f aca="false">'L''avenir'!I70/1000</f>
        <v>18.11565</v>
      </c>
      <c r="I5" s="65" t="n">
        <f aca="false">'L''avenir'!J70/1000</f>
        <v>36.2313</v>
      </c>
      <c r="J5" s="65" t="n">
        <f aca="false">'L''avenir'!K70/1000</f>
        <v>58.260825</v>
      </c>
      <c r="K5" s="65" t="n">
        <f aca="false">'L''avenir'!L70/1000</f>
        <v>69.01839</v>
      </c>
      <c r="L5" s="65" t="n">
        <f aca="false">'L''avenir'!M70/1000</f>
        <v>67.087545</v>
      </c>
      <c r="M5" s="65" t="n">
        <f aca="false">'L''avenir'!N70/1000</f>
        <v>72.9732675</v>
      </c>
      <c r="N5" s="65" t="n">
        <f aca="false">'L''avenir'!O70/1000</f>
        <v>88.871055</v>
      </c>
      <c r="O5" s="65" t="n">
        <f aca="false">'L''avenir'!P70/1000</f>
        <v>105.60753</v>
      </c>
      <c r="P5" s="65" t="n">
        <f aca="false">'L''avenir'!Q70/1000</f>
        <v>115.25243625</v>
      </c>
      <c r="Q5" s="65" t="n">
        <f aca="false">'L''avenir'!R70/1000</f>
        <v>124.8973425</v>
      </c>
      <c r="R5" s="65" t="n">
        <f aca="false">'L''avenir'!S70/1000</f>
        <v>683.0904675</v>
      </c>
      <c r="S5" s="65" t="n">
        <f aca="false">'L''avenir'!T70/1000</f>
        <v>171.6401925</v>
      </c>
      <c r="T5" s="65" t="n">
        <f aca="false">'L''avenir'!U70/1000</f>
        <v>112.5965925</v>
      </c>
      <c r="U5" s="65" t="n">
        <f aca="false">'L''avenir'!V70/1000</f>
        <v>89.3369925</v>
      </c>
      <c r="V5" s="65" t="n">
        <f aca="false">'L''avenir'!W70/1000</f>
        <v>87.5254275</v>
      </c>
      <c r="W5" s="65" t="n">
        <f aca="false">'L''avenir'!X70/1000</f>
        <v>85.7138625</v>
      </c>
      <c r="X5" s="65" t="n">
        <f aca="false">'L''avenir'!Y70/1000</f>
        <v>77.279461875</v>
      </c>
      <c r="Y5" s="65" t="n">
        <f aca="false">'L''avenir'!Z70/1000</f>
        <v>70.15341375</v>
      </c>
      <c r="Z5" s="65" t="n">
        <f aca="false">'L''avenir'!AA70/1000</f>
        <v>61.33787625</v>
      </c>
      <c r="AA5" s="65" t="n">
        <f aca="false">'L''avenir'!AB70/1000</f>
        <v>51.04624875</v>
      </c>
      <c r="AB5" s="65" t="n">
        <f aca="false">'L''avenir'!AC70/1000</f>
        <v>51.04624875</v>
      </c>
      <c r="AC5" s="65" t="n">
        <f aca="false">'L''avenir'!AD70/1000</f>
        <v>51.04624875</v>
      </c>
      <c r="AD5" s="65" t="n">
        <f aca="false">'L''avenir'!AE70/1000</f>
        <v>51.04624875</v>
      </c>
      <c r="AE5" s="65" t="n">
        <f aca="false">'L''avenir'!AF70/1000</f>
        <v>51.04624875</v>
      </c>
      <c r="AF5" s="65" t="n">
        <f aca="false">'L''avenir'!AG70/1000</f>
        <v>43.931383125</v>
      </c>
      <c r="AG5" s="65" t="n">
        <f aca="false">'L''avenir'!AH70/1000</f>
        <v>36.8165175</v>
      </c>
      <c r="AH5" s="65" t="n">
        <f aca="false">'L''avenir'!AI70/1000</f>
        <v>32.958555</v>
      </c>
      <c r="AI5" s="65" t="n">
        <f aca="false">'L''avenir'!AJ70/1000</f>
        <v>29.1005925</v>
      </c>
      <c r="AJ5" s="65" t="n">
        <f aca="false">'L''avenir'!AK70/1000</f>
        <v>22.8831225</v>
      </c>
      <c r="AK5" s="65" t="n">
        <f aca="false">'L''avenir'!AL70/1000</f>
        <v>19.2823575</v>
      </c>
      <c r="AL5" s="65" t="n">
        <f aca="false">'L''avenir'!AM70/1000</f>
        <v>16.80357</v>
      </c>
      <c r="AM5" s="65" t="n">
        <f aca="false">'L''avenir'!AN70/1000</f>
        <v>7.24626</v>
      </c>
      <c r="AN5" s="65" t="n">
        <f aca="false">'L''avenir'!AO70/1000</f>
        <v>7.24626</v>
      </c>
      <c r="AO5" s="65" t="n">
        <f aca="false">'L''avenir'!AP70/1000</f>
        <v>7.24626</v>
      </c>
      <c r="AP5" s="65" t="n">
        <f aca="false">'L''avenir'!AQ70/1000</f>
        <v>0</v>
      </c>
      <c r="AQ5" s="65" t="n">
        <f aca="false">'L''avenir'!AR70/1000</f>
        <v>0</v>
      </c>
      <c r="AR5" s="65" t="n">
        <f aca="false">'L''avenir'!AS70/1000</f>
        <v>0</v>
      </c>
      <c r="AS5" s="65" t="n">
        <f aca="false">'L''avenir'!AT70/1000</f>
        <v>0</v>
      </c>
      <c r="AT5" s="65" t="n">
        <f aca="false">'L''avenir'!AU70/1000</f>
        <v>0</v>
      </c>
    </row>
    <row r="6" customFormat="false" ht="12.75" hidden="false" customHeight="false" outlineLevel="0" collapsed="false">
      <c r="B6" s="66"/>
      <c r="C6" s="67" t="n">
        <f aca="false">SUM(C4:C5)</f>
        <v>4926.71475</v>
      </c>
      <c r="D6" s="67" t="n">
        <f aca="false">SUM(D4:D5)</f>
        <v>0</v>
      </c>
      <c r="E6" s="67" t="n">
        <f aca="false">SUM(E4:E5)</f>
        <v>0</v>
      </c>
      <c r="F6" s="67" t="n">
        <f aca="false">SUM(F4:F5)</f>
        <v>15.1392375</v>
      </c>
      <c r="G6" s="67" t="n">
        <f aca="false">SUM(G4:G5)</f>
        <v>30.278475</v>
      </c>
      <c r="H6" s="67" t="n">
        <f aca="false">SUM(H4:H5)</f>
        <v>64.62765625</v>
      </c>
      <c r="I6" s="67" t="n">
        <f aca="false">SUM(I4:I5)</f>
        <v>98.9768375</v>
      </c>
      <c r="J6" s="67" t="n">
        <f aca="false">SUM(J4:J5)</f>
        <v>120.626525</v>
      </c>
      <c r="K6" s="67" t="n">
        <f aca="false">SUM(K4:K5)</f>
        <v>132.491949375</v>
      </c>
      <c r="L6" s="67" t="n">
        <f aca="false">SUM(L4:L5)</f>
        <v>147.4163934375</v>
      </c>
      <c r="M6" s="67" t="n">
        <f aca="false">SUM(M4:M5)</f>
        <v>568.227105</v>
      </c>
      <c r="N6" s="67" t="n">
        <f aca="false">SUM(N4:N5)</f>
        <v>274.448805</v>
      </c>
      <c r="O6" s="67" t="n">
        <f aca="false">SUM(O4:O5)</f>
        <v>282.14153</v>
      </c>
      <c r="P6" s="67" t="n">
        <f aca="false">SUM(P4:P5)</f>
        <v>212.56318625</v>
      </c>
      <c r="Q6" s="67" t="n">
        <f aca="false">SUM(Q4:Q5)</f>
        <v>196.20731125</v>
      </c>
      <c r="R6" s="67" t="n">
        <f aca="false">SUM(R4:R5)</f>
        <v>754.40043625</v>
      </c>
      <c r="S6" s="67" t="n">
        <f aca="false">SUM(S4:S5)</f>
        <v>239.677228125</v>
      </c>
      <c r="T6" s="67" t="n">
        <f aca="false">SUM(T4:T5)</f>
        <v>173.8232321875</v>
      </c>
      <c r="U6" s="67" t="n">
        <f aca="false">SUM(U4:U5)</f>
        <v>149.0497084375</v>
      </c>
      <c r="V6" s="67" t="n">
        <f aca="false">SUM(V4:V5)</f>
        <v>141.2493721875</v>
      </c>
      <c r="W6" s="67" t="n">
        <f aca="false">SUM(W4:W5)</f>
        <v>135.0968071875</v>
      </c>
      <c r="X6" s="67" t="n">
        <f aca="false">SUM(X4:X5)</f>
        <v>126.6624065625</v>
      </c>
      <c r="Y6" s="67" t="n">
        <f aca="false">SUM(Y4:Y5)</f>
        <v>112.2561396875</v>
      </c>
      <c r="Z6" s="67" t="n">
        <f aca="false">SUM(Z4:Z5)</f>
        <v>103.4406021875</v>
      </c>
      <c r="AA6" s="67" t="n">
        <f aca="false">SUM(AA4:AA5)</f>
        <v>93.1489746875</v>
      </c>
      <c r="AB6" s="67" t="n">
        <f aca="false">SUM(AB4:AB5)</f>
        <v>87.3609746875</v>
      </c>
      <c r="AC6" s="67" t="n">
        <f aca="false">SUM(AC4:AC5)</f>
        <v>84.08487625</v>
      </c>
      <c r="AD6" s="67" t="n">
        <f aca="false">SUM(AD4:AD5)</f>
        <v>80.47642</v>
      </c>
      <c r="AE6" s="67" t="n">
        <f aca="false">SUM(AE4:AE5)</f>
        <v>76.13542</v>
      </c>
      <c r="AF6" s="67" t="n">
        <f aca="false">SUM(AF4:AF5)</f>
        <v>69.020554375</v>
      </c>
      <c r="AG6" s="67" t="n">
        <f aca="false">SUM(AG4:AG5)</f>
        <v>61.90568875</v>
      </c>
      <c r="AH6" s="67" t="n">
        <f aca="false">SUM(AH4:AH5)</f>
        <v>58.04772625</v>
      </c>
      <c r="AI6" s="67" t="n">
        <f aca="false">SUM(AI4:AI5)</f>
        <v>54.18976375</v>
      </c>
      <c r="AJ6" s="67" t="n">
        <f aca="false">SUM(AJ4:AJ5)</f>
        <v>47.97229375</v>
      </c>
      <c r="AK6" s="67" t="n">
        <f aca="false">SUM(AK4:AK5)</f>
        <v>42.187463125</v>
      </c>
      <c r="AL6" s="67" t="n">
        <f aca="false">SUM(AL4:AL5)</f>
        <v>39.708675625</v>
      </c>
      <c r="AM6" s="67" t="n">
        <f aca="false">SUM(AM4:AM5)</f>
        <v>25.985814375</v>
      </c>
      <c r="AN6" s="67" t="n">
        <f aca="false">SUM(AN4:AN5)</f>
        <v>16.8724275</v>
      </c>
      <c r="AO6" s="67" t="n">
        <f aca="false">SUM(AO4:AO5)</f>
        <v>10.8167325</v>
      </c>
      <c r="AP6" s="67" t="n">
        <f aca="false">SUM(AP4:AP5)</f>
        <v>0</v>
      </c>
      <c r="AQ6" s="67" t="n">
        <f aca="false">SUM(AQ4:AQ5)</f>
        <v>0</v>
      </c>
      <c r="AR6" s="67" t="n">
        <f aca="false">SUM(AR4:AR5)</f>
        <v>0</v>
      </c>
      <c r="AS6" s="67" t="n">
        <f aca="false">SUM(AS4:AS5)</f>
        <v>0</v>
      </c>
      <c r="AT6" s="67" t="n">
        <f aca="false">SUM(AT4:AT5)</f>
        <v>0</v>
      </c>
    </row>
    <row r="7" customFormat="false" ht="12.75" hidden="false" customHeight="false" outlineLevel="0" collapsed="false">
      <c r="B7" s="68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</row>
    <row r="8" customFormat="false" ht="12.75" hidden="false" customHeight="false" outlineLevel="0" collapsed="false">
      <c r="A8" s="63"/>
      <c r="B8" s="87" t="s">
        <v>1</v>
      </c>
      <c r="C8" s="87" t="s">
        <v>163</v>
      </c>
      <c r="D8" s="87" t="s">
        <v>111</v>
      </c>
      <c r="E8" s="87" t="s">
        <v>112</v>
      </c>
      <c r="F8" s="87" t="s">
        <v>113</v>
      </c>
      <c r="G8" s="87" t="s">
        <v>114</v>
      </c>
      <c r="H8" s="87" t="s">
        <v>115</v>
      </c>
      <c r="I8" s="87" t="s">
        <v>116</v>
      </c>
      <c r="J8" s="87" t="s">
        <v>117</v>
      </c>
      <c r="K8" s="87" t="s">
        <v>118</v>
      </c>
      <c r="L8" s="87" t="s">
        <v>119</v>
      </c>
      <c r="M8" s="87" t="s">
        <v>120</v>
      </c>
      <c r="N8" s="87" t="s">
        <v>121</v>
      </c>
      <c r="O8" s="87" t="s">
        <v>122</v>
      </c>
      <c r="P8" s="87" t="s">
        <v>123</v>
      </c>
      <c r="Q8" s="87" t="s">
        <v>124</v>
      </c>
      <c r="R8" s="87" t="s">
        <v>125</v>
      </c>
      <c r="S8" s="87" t="s">
        <v>126</v>
      </c>
      <c r="T8" s="87" t="s">
        <v>127</v>
      </c>
      <c r="U8" s="87" t="s">
        <v>128</v>
      </c>
      <c r="V8" s="87" t="s">
        <v>129</v>
      </c>
      <c r="W8" s="87" t="s">
        <v>130</v>
      </c>
      <c r="X8" s="87" t="s">
        <v>131</v>
      </c>
      <c r="Y8" s="87" t="s">
        <v>132</v>
      </c>
      <c r="Z8" s="87" t="s">
        <v>133</v>
      </c>
      <c r="AA8" s="87" t="s">
        <v>134</v>
      </c>
      <c r="AB8" s="87" t="s">
        <v>135</v>
      </c>
      <c r="AC8" s="87" t="s">
        <v>136</v>
      </c>
      <c r="AD8" s="87" t="s">
        <v>137</v>
      </c>
      <c r="AE8" s="87" t="s">
        <v>138</v>
      </c>
      <c r="AF8" s="87" t="s">
        <v>139</v>
      </c>
      <c r="AG8" s="87" t="s">
        <v>140</v>
      </c>
      <c r="AH8" s="87" t="s">
        <v>141</v>
      </c>
      <c r="AI8" s="87" t="s">
        <v>142</v>
      </c>
      <c r="AJ8" s="87" t="s">
        <v>143</v>
      </c>
      <c r="AK8" s="87" t="s">
        <v>144</v>
      </c>
      <c r="AL8" s="87" t="s">
        <v>145</v>
      </c>
      <c r="AM8" s="87" t="s">
        <v>146</v>
      </c>
      <c r="AN8" s="87" t="s">
        <v>147</v>
      </c>
      <c r="AO8" s="87" t="s">
        <v>148</v>
      </c>
      <c r="AP8" s="87" t="s">
        <v>149</v>
      </c>
      <c r="AQ8" s="87" t="s">
        <v>150</v>
      </c>
      <c r="AR8" s="87" t="s">
        <v>151</v>
      </c>
      <c r="AS8" s="87" t="s">
        <v>152</v>
      </c>
      <c r="AT8" s="87" t="s">
        <v>153</v>
      </c>
    </row>
    <row r="9" customFormat="false" ht="12.75" hidden="false" customHeight="false" outlineLevel="0" collapsed="false">
      <c r="B9" s="8" t="s">
        <v>7</v>
      </c>
      <c r="C9" s="8" t="n">
        <f aca="false">SUM(D9:ZZ9)</f>
        <v>1416.83076771009</v>
      </c>
      <c r="D9" s="65" t="n">
        <f aca="false">'Green Square'!E71/1000</f>
        <v>0</v>
      </c>
      <c r="E9" s="65" t="n">
        <f aca="false">'Green Square'!F71/1000</f>
        <v>0</v>
      </c>
      <c r="F9" s="65" t="n">
        <f aca="false">'Green Square'!G71/1000</f>
        <v>13.7222511477136</v>
      </c>
      <c r="G9" s="65" t="n">
        <f aca="false">'Green Square'!H71/1000</f>
        <v>26.5600657894737</v>
      </c>
      <c r="H9" s="65" t="n">
        <f aca="false">'Green Square'!I71/1000</f>
        <v>39.4851696766051</v>
      </c>
      <c r="I9" s="65" t="n">
        <f aca="false">'Green Square'!J71/1000</f>
        <v>51.5496317215501</v>
      </c>
      <c r="J9" s="65" t="n">
        <f aca="false">'Green Square'!K71/1000</f>
        <v>49.5863694033794</v>
      </c>
      <c r="K9" s="65" t="n">
        <f aca="false">'Green Square'!L71/1000</f>
        <v>48.840842855494</v>
      </c>
      <c r="L9" s="65" t="n">
        <f aca="false">'Green Square'!M71/1000</f>
        <v>59.8185147517876</v>
      </c>
      <c r="M9" s="65" t="n">
        <f aca="false">'Green Square'!N71/1000</f>
        <v>356.915756643495</v>
      </c>
      <c r="N9" s="65" t="n">
        <f aca="false">'Green Square'!O71/1000</f>
        <v>129.430778605109</v>
      </c>
      <c r="O9" s="65" t="n">
        <f aca="false">'Green Square'!P71/1000</f>
        <v>119.155421641207</v>
      </c>
      <c r="P9" s="65" t="n">
        <f aca="false">'Green Square'!Q71/1000</f>
        <v>63.5652929659373</v>
      </c>
      <c r="Q9" s="65" t="n">
        <f aca="false">'Green Square'!R71/1000</f>
        <v>45.0799334718267</v>
      </c>
      <c r="R9" s="65" t="n">
        <f aca="false">'Green Square'!S71/1000</f>
        <v>43.6271711510072</v>
      </c>
      <c r="S9" s="65" t="n">
        <f aca="false">'Green Square'!T71/1000</f>
        <v>40.2833869242955</v>
      </c>
      <c r="T9" s="65" t="n">
        <f aca="false">'Green Square'!U71/1000</f>
        <v>35.0828451415284</v>
      </c>
      <c r="U9" s="65" t="n">
        <f aca="false">'Green Square'!V71/1000</f>
        <v>33.1127304495273</v>
      </c>
      <c r="V9" s="65" t="n">
        <f aca="false">'Green Square'!W71/1000</f>
        <v>28.8316733820602</v>
      </c>
      <c r="W9" s="65" t="n">
        <f aca="false">'Green Square'!X71/1000</f>
        <v>25.6479540245015</v>
      </c>
      <c r="X9" s="65" t="n">
        <f aca="false">'Green Square'!Y71/1000</f>
        <v>24.8214137361004</v>
      </c>
      <c r="Y9" s="65" t="n">
        <f aca="false">'Green Square'!Z71/1000</f>
        <v>20.4801688438563</v>
      </c>
      <c r="Z9" s="65" t="n">
        <f aca="false">'Green Square'!AA71/1000</f>
        <v>19.8201674789703</v>
      </c>
      <c r="AA9" s="65" t="n">
        <f aca="false">'Green Square'!AB71/1000</f>
        <v>19.1814355579533</v>
      </c>
      <c r="AB9" s="65" t="n">
        <f aca="false">'Green Square'!AC71/1000</f>
        <v>16.0113315297136</v>
      </c>
      <c r="AC9" s="65" t="n">
        <f aca="false">'Green Square'!AD71/1000</f>
        <v>14.0974467805185</v>
      </c>
      <c r="AD9" s="65" t="n">
        <f aca="false">'Green Square'!AE71/1000</f>
        <v>12.1530432281623</v>
      </c>
      <c r="AE9" s="65" t="n">
        <f aca="false">'Green Square'!AF71/1000</f>
        <v>10.0265692228433</v>
      </c>
      <c r="AF9" s="65" t="n">
        <f aca="false">'Green Square'!AG71/1000</f>
        <v>9.70344935881028</v>
      </c>
      <c r="AG9" s="65" t="n">
        <f aca="false">'Green Square'!AH71/1000</f>
        <v>9.39074247295674</v>
      </c>
      <c r="AH9" s="65" t="n">
        <f aca="false">'Green Square'!AI71/1000</f>
        <v>9.08811299286319</v>
      </c>
      <c r="AI9" s="65" t="n">
        <f aca="false">'Green Square'!AJ71/1000</f>
        <v>8.79523616038888</v>
      </c>
      <c r="AJ9" s="65" t="n">
        <f aca="false">'Green Square'!AK71/1000</f>
        <v>8.51179768316691</v>
      </c>
      <c r="AK9" s="65" t="n">
        <f aca="false">'Green Square'!AL71/1000</f>
        <v>7.52040210778563</v>
      </c>
      <c r="AL9" s="65" t="n">
        <f aca="false">'Green Square'!AM71/1000</f>
        <v>7.27804689609415</v>
      </c>
      <c r="AM9" s="65" t="n">
        <f aca="false">'Green Square'!AN71/1000</f>
        <v>5.76256181581091</v>
      </c>
      <c r="AN9" s="65" t="n">
        <f aca="false">'Green Square'!AO71/1000</f>
        <v>2.86472896689764</v>
      </c>
      <c r="AO9" s="65" t="n">
        <f aca="false">'Green Square'!AP71/1000</f>
        <v>1.02832313069741</v>
      </c>
      <c r="AP9" s="65" t="n">
        <f aca="false">'Green Square'!AQ71/1000</f>
        <v>0</v>
      </c>
      <c r="AQ9" s="65" t="n">
        <f aca="false">'Green Square'!AR71/1000</f>
        <v>0</v>
      </c>
      <c r="AR9" s="65" t="n">
        <f aca="false">'Green Square'!AS71/1000</f>
        <v>0</v>
      </c>
      <c r="AS9" s="65" t="n">
        <f aca="false">'Green Square'!AT71/1000</f>
        <v>0</v>
      </c>
      <c r="AT9" s="65" t="n">
        <f aca="false">'Green Square'!AU71/1000</f>
        <v>0</v>
      </c>
    </row>
    <row r="10" s="63" customFormat="true" ht="12.75" hidden="false" customHeight="false" outlineLevel="0" collapsed="false">
      <c r="A10" s="62"/>
      <c r="B10" s="8" t="s">
        <v>8</v>
      </c>
      <c r="C10" s="8" t="n">
        <f aca="false">SUM(D10:ZZ10)</f>
        <v>1549.39634288645</v>
      </c>
      <c r="D10" s="65" t="n">
        <f aca="false">'L''avenir'!E71/1000</f>
        <v>0</v>
      </c>
      <c r="E10" s="65" t="n">
        <f aca="false">'L''avenir'!F71/1000</f>
        <v>0</v>
      </c>
      <c r="F10" s="65" t="n">
        <f aca="false">'L''avenir'!G71/1000</f>
        <v>0</v>
      </c>
      <c r="G10" s="65" t="n">
        <f aca="false">'L''avenir'!H71/1000</f>
        <v>0</v>
      </c>
      <c r="H10" s="65" t="n">
        <f aca="false">'L''avenir'!I71/1000</f>
        <v>15.378814455074</v>
      </c>
      <c r="I10" s="65" t="n">
        <f aca="false">'L''avenir'!J71/1000</f>
        <v>29.7664223817191</v>
      </c>
      <c r="J10" s="65" t="n">
        <f aca="false">'L''avenir'!K71/1000</f>
        <v>46.3226226947768</v>
      </c>
      <c r="K10" s="65" t="n">
        <f aca="false">'L''avenir'!L71/1000</f>
        <v>53.1074099722992</v>
      </c>
      <c r="L10" s="65" t="n">
        <f aca="false">'L''avenir'!M71/1000</f>
        <v>49.9581081803519</v>
      </c>
      <c r="M10" s="65" t="n">
        <f aca="false">'L''avenir'!N71/1000</f>
        <v>52.589817609461</v>
      </c>
      <c r="N10" s="65" t="n">
        <f aca="false">'L''avenir'!O71/1000</f>
        <v>61.9829146765031</v>
      </c>
      <c r="O10" s="65" t="n">
        <f aca="false">'L''avenir'!P71/1000</f>
        <v>71.2820746464499</v>
      </c>
      <c r="P10" s="65" t="n">
        <f aca="false">'L''avenir'!Q71/1000</f>
        <v>75.2851547775479</v>
      </c>
      <c r="Q10" s="65" t="n">
        <f aca="false">'L''avenir'!R71/1000</f>
        <v>78.9561962991037</v>
      </c>
      <c r="R10" s="65" t="n">
        <f aca="false">'L''avenir'!S71/1000</f>
        <v>417.912183382411</v>
      </c>
      <c r="S10" s="65" t="n">
        <f aca="false">'L''avenir'!T71/1000</f>
        <v>101.624772783273</v>
      </c>
      <c r="T10" s="65" t="n">
        <f aca="false">'L''avenir'!U71/1000</f>
        <v>64.5178118267325</v>
      </c>
      <c r="U10" s="65" t="n">
        <f aca="false">'L''avenir'!V71/1000</f>
        <v>49.5403986467509</v>
      </c>
      <c r="V10" s="65" t="n">
        <f aca="false">'L''avenir'!W71/1000</f>
        <v>46.9716911701819</v>
      </c>
      <c r="W10" s="65" t="n">
        <f aca="false">'L''avenir'!X71/1000</f>
        <v>44.5170942837459</v>
      </c>
      <c r="X10" s="65" t="n">
        <f aca="false">'L''avenir'!Y71/1000</f>
        <v>38.8430764637677</v>
      </c>
      <c r="Y10" s="65" t="n">
        <f aca="false">'L''avenir'!Z71/1000</f>
        <v>34.1249581014236</v>
      </c>
      <c r="Z10" s="65" t="n">
        <f aca="false">'L''avenir'!AA71/1000</f>
        <v>28.875255770471</v>
      </c>
      <c r="AA10" s="65" t="n">
        <f aca="false">'L''avenir'!AB71/1000</f>
        <v>23.2559842402337</v>
      </c>
      <c r="AB10" s="65" t="n">
        <f aca="false">'L''avenir'!AC71/1000</f>
        <v>22.5065284394859</v>
      </c>
      <c r="AC10" s="65" t="n">
        <f aca="false">'L''avenir'!AD71/1000</f>
        <v>21.7812248737703</v>
      </c>
      <c r="AD10" s="65" t="n">
        <f aca="false">'L''avenir'!AE71/1000</f>
        <v>21.0792952043824</v>
      </c>
      <c r="AE10" s="65" t="n">
        <f aca="false">'L''avenir'!AF71/1000</f>
        <v>20.3999861756436</v>
      </c>
      <c r="AF10" s="65" t="n">
        <f aca="false">'L''avenir'!AG71/1000</f>
        <v>16.9908342993167</v>
      </c>
      <c r="AG10" s="65" t="n">
        <f aca="false">'L''avenir'!AH71/1000</f>
        <v>13.7802253868232</v>
      </c>
      <c r="AH10" s="65" t="n">
        <f aca="false">'L''avenir'!AI71/1000</f>
        <v>11.9386594693317</v>
      </c>
      <c r="AI10" s="65" t="n">
        <f aca="false">'L''avenir'!AJ71/1000</f>
        <v>10.2014762023971</v>
      </c>
      <c r="AJ10" s="65" t="n">
        <f aca="false">'L''avenir'!AK71/1000</f>
        <v>7.76336958834878</v>
      </c>
      <c r="AK10" s="65" t="n">
        <f aca="false">'L''avenir'!AL71/1000</f>
        <v>6.33095015409151</v>
      </c>
      <c r="AL10" s="65" t="n">
        <f aca="false">'L''avenir'!AM71/1000</f>
        <v>5.33929738129294</v>
      </c>
      <c r="AM10" s="65" t="n">
        <f aca="false">'L''avenir'!AN71/1000</f>
        <v>2.22828250596743</v>
      </c>
      <c r="AN10" s="65" t="n">
        <f aca="false">'L''avenir'!AO71/1000</f>
        <v>2.15647306403838</v>
      </c>
      <c r="AO10" s="65" t="n">
        <f aca="false">'L''avenir'!AP71/1000</f>
        <v>2.0869777792848</v>
      </c>
      <c r="AP10" s="65" t="n">
        <f aca="false">'L''avenir'!AQ71/1000</f>
        <v>0</v>
      </c>
      <c r="AQ10" s="65" t="n">
        <f aca="false">'L''avenir'!AR71/1000</f>
        <v>0</v>
      </c>
      <c r="AR10" s="65" t="n">
        <f aca="false">'L''avenir'!AS71/1000</f>
        <v>0</v>
      </c>
      <c r="AS10" s="65" t="n">
        <f aca="false">'L''avenir'!AT71/1000</f>
        <v>0</v>
      </c>
      <c r="AT10" s="65" t="n">
        <f aca="false">'L''avenir'!AU71/1000</f>
        <v>0</v>
      </c>
    </row>
    <row r="11" customFormat="false" ht="12.75" hidden="false" customHeight="false" outlineLevel="0" collapsed="false">
      <c r="B11" s="98"/>
      <c r="C11" s="99" t="n">
        <f aca="false">SUM(C9:C10)</f>
        <v>2966.22711059654</v>
      </c>
      <c r="D11" s="99" t="n">
        <f aca="false">SUM(D9:D10)</f>
        <v>0</v>
      </c>
      <c r="E11" s="99" t="n">
        <f aca="false">SUM(E9:E10)</f>
        <v>0</v>
      </c>
      <c r="F11" s="99" t="n">
        <f aca="false">SUM(F9:F10)</f>
        <v>13.7222511477136</v>
      </c>
      <c r="G11" s="99" t="n">
        <f aca="false">SUM(G9:G10)</f>
        <v>26.5600657894737</v>
      </c>
      <c r="H11" s="99" t="n">
        <f aca="false">SUM(H9:H10)</f>
        <v>54.8639841316791</v>
      </c>
      <c r="I11" s="99" t="n">
        <f aca="false">SUM(I9:I10)</f>
        <v>81.3160541032692</v>
      </c>
      <c r="J11" s="99" t="n">
        <f aca="false">SUM(J9:J10)</f>
        <v>95.9089920981561</v>
      </c>
      <c r="K11" s="99" t="n">
        <f aca="false">SUM(K9:K10)</f>
        <v>101.948252827793</v>
      </c>
      <c r="L11" s="99" t="n">
        <f aca="false">SUM(L9:L10)</f>
        <v>109.776622932139</v>
      </c>
      <c r="M11" s="99" t="n">
        <f aca="false">SUM(M9:M10)</f>
        <v>409.505574252956</v>
      </c>
      <c r="N11" s="99" t="n">
        <f aca="false">SUM(N9:N10)</f>
        <v>191.413693281612</v>
      </c>
      <c r="O11" s="99" t="n">
        <f aca="false">SUM(O9:O10)</f>
        <v>190.437496287657</v>
      </c>
      <c r="P11" s="99" t="n">
        <f aca="false">SUM(P9:P10)</f>
        <v>138.850447743485</v>
      </c>
      <c r="Q11" s="99" t="n">
        <f aca="false">SUM(Q9:Q10)</f>
        <v>124.03612977093</v>
      </c>
      <c r="R11" s="99" t="n">
        <f aca="false">SUM(R9:R10)</f>
        <v>461.539354533418</v>
      </c>
      <c r="S11" s="99" t="n">
        <f aca="false">SUM(S9:S10)</f>
        <v>141.908159707568</v>
      </c>
      <c r="T11" s="99" t="n">
        <f aca="false">SUM(T9:T10)</f>
        <v>99.6006569682609</v>
      </c>
      <c r="U11" s="99" t="n">
        <f aca="false">SUM(U9:U10)</f>
        <v>82.6531290962782</v>
      </c>
      <c r="V11" s="99" t="n">
        <f aca="false">SUM(V9:V10)</f>
        <v>75.8033645522421</v>
      </c>
      <c r="W11" s="99" t="n">
        <f aca="false">SUM(W9:W10)</f>
        <v>70.1650483082474</v>
      </c>
      <c r="X11" s="99" t="n">
        <f aca="false">SUM(X9:X10)</f>
        <v>63.6644901998681</v>
      </c>
      <c r="Y11" s="99" t="n">
        <f aca="false">SUM(Y9:Y10)</f>
        <v>54.6051269452799</v>
      </c>
      <c r="Z11" s="99" t="n">
        <f aca="false">SUM(Z9:Z10)</f>
        <v>48.6954232494413</v>
      </c>
      <c r="AA11" s="99" t="n">
        <f aca="false">SUM(AA9:AA10)</f>
        <v>42.4374197981869</v>
      </c>
      <c r="AB11" s="99" t="n">
        <f aca="false">SUM(AB9:AB10)</f>
        <v>38.5178599691996</v>
      </c>
      <c r="AC11" s="99" t="n">
        <f aca="false">SUM(AC9:AC10)</f>
        <v>35.8786716542888</v>
      </c>
      <c r="AD11" s="99" t="n">
        <f aca="false">SUM(AD9:AD10)</f>
        <v>33.2323384325447</v>
      </c>
      <c r="AE11" s="99" t="n">
        <f aca="false">SUM(AE9:AE10)</f>
        <v>30.4265553984869</v>
      </c>
      <c r="AF11" s="99" t="n">
        <f aca="false">SUM(AF9:AF10)</f>
        <v>26.694283658127</v>
      </c>
      <c r="AG11" s="99" t="n">
        <f aca="false">SUM(AG9:AG10)</f>
        <v>23.17096785978</v>
      </c>
      <c r="AH11" s="99" t="n">
        <f aca="false">SUM(AH9:AH10)</f>
        <v>21.0267724621949</v>
      </c>
      <c r="AI11" s="99" t="n">
        <f aca="false">SUM(AI9:AI10)</f>
        <v>18.996712362786</v>
      </c>
      <c r="AJ11" s="99" t="n">
        <f aca="false">SUM(AJ9:AJ10)</f>
        <v>16.2751672715157</v>
      </c>
      <c r="AK11" s="99" t="n">
        <f aca="false">SUM(AK9:AK10)</f>
        <v>13.8513522618771</v>
      </c>
      <c r="AL11" s="99" t="n">
        <f aca="false">SUM(AL9:AL10)</f>
        <v>12.6173442773871</v>
      </c>
      <c r="AM11" s="99" t="n">
        <f aca="false">SUM(AM9:AM10)</f>
        <v>7.99084432177834</v>
      </c>
      <c r="AN11" s="99" t="n">
        <f aca="false">SUM(AN9:AN10)</f>
        <v>5.02120203093601</v>
      </c>
      <c r="AO11" s="99" t="n">
        <f aca="false">SUM(AO9:AO10)</f>
        <v>3.11530090998221</v>
      </c>
      <c r="AP11" s="99" t="n">
        <f aca="false">SUM(AP9:AP10)</f>
        <v>0</v>
      </c>
      <c r="AQ11" s="99" t="n">
        <f aca="false">SUM(AQ9:AQ10)</f>
        <v>0</v>
      </c>
      <c r="AR11" s="99" t="n">
        <f aca="false">SUM(AR9:AR10)</f>
        <v>0</v>
      </c>
      <c r="AS11" s="99" t="n">
        <f aca="false">SUM(AS9:AS10)</f>
        <v>0</v>
      </c>
      <c r="AT11" s="99" t="n">
        <f aca="false">SUM(AT9:AT10)</f>
        <v>0</v>
      </c>
    </row>
    <row r="12" customFormat="false" ht="12.75" hidden="false" customHeight="false" outlineLevel="0" collapsed="false">
      <c r="B12" s="68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</row>
    <row r="13" customFormat="false" ht="12.75" hidden="false" customHeight="false" outlineLevel="0" collapsed="false">
      <c r="B13" s="38" t="s">
        <v>164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</row>
    <row r="14" customFormat="false" ht="12.75" hidden="false" customHeight="false" outlineLevel="0" collapsed="false">
      <c r="A14" s="63"/>
      <c r="B14" s="64" t="s">
        <v>1</v>
      </c>
      <c r="C14" s="64" t="s">
        <v>110</v>
      </c>
      <c r="D14" s="64" t="s">
        <v>111</v>
      </c>
      <c r="E14" s="64" t="s">
        <v>112</v>
      </c>
      <c r="F14" s="64" t="s">
        <v>113</v>
      </c>
      <c r="G14" s="64" t="s">
        <v>114</v>
      </c>
      <c r="H14" s="64" t="s">
        <v>115</v>
      </c>
      <c r="I14" s="64" t="s">
        <v>116</v>
      </c>
      <c r="J14" s="64" t="s">
        <v>117</v>
      </c>
      <c r="K14" s="64" t="s">
        <v>118</v>
      </c>
      <c r="L14" s="64" t="s">
        <v>119</v>
      </c>
      <c r="M14" s="64" t="s">
        <v>120</v>
      </c>
      <c r="N14" s="64" t="s">
        <v>121</v>
      </c>
      <c r="O14" s="64" t="s">
        <v>122</v>
      </c>
      <c r="P14" s="64" t="s">
        <v>123</v>
      </c>
      <c r="Q14" s="64" t="s">
        <v>124</v>
      </c>
      <c r="R14" s="64" t="s">
        <v>125</v>
      </c>
      <c r="S14" s="64" t="s">
        <v>126</v>
      </c>
      <c r="T14" s="64" t="s">
        <v>127</v>
      </c>
      <c r="U14" s="64" t="s">
        <v>128</v>
      </c>
      <c r="V14" s="64" t="s">
        <v>129</v>
      </c>
      <c r="W14" s="64" t="s">
        <v>130</v>
      </c>
      <c r="X14" s="64" t="s">
        <v>131</v>
      </c>
      <c r="Y14" s="64" t="s">
        <v>132</v>
      </c>
      <c r="Z14" s="64" t="s">
        <v>133</v>
      </c>
      <c r="AA14" s="64" t="s">
        <v>134</v>
      </c>
      <c r="AB14" s="64" t="s">
        <v>135</v>
      </c>
      <c r="AC14" s="64" t="s">
        <v>136</v>
      </c>
      <c r="AD14" s="64" t="s">
        <v>137</v>
      </c>
      <c r="AE14" s="64" t="s">
        <v>138</v>
      </c>
      <c r="AF14" s="64" t="s">
        <v>139</v>
      </c>
      <c r="AG14" s="64" t="s">
        <v>140</v>
      </c>
      <c r="AH14" s="64" t="s">
        <v>141</v>
      </c>
      <c r="AI14" s="64" t="s">
        <v>142</v>
      </c>
      <c r="AJ14" s="64" t="s">
        <v>143</v>
      </c>
      <c r="AK14" s="64" t="s">
        <v>144</v>
      </c>
      <c r="AL14" s="64" t="s">
        <v>145</v>
      </c>
      <c r="AM14" s="64" t="s">
        <v>146</v>
      </c>
      <c r="AN14" s="64" t="s">
        <v>147</v>
      </c>
      <c r="AO14" s="64" t="s">
        <v>148</v>
      </c>
      <c r="AP14" s="64" t="s">
        <v>149</v>
      </c>
      <c r="AQ14" s="64" t="s">
        <v>150</v>
      </c>
      <c r="AR14" s="64" t="s">
        <v>151</v>
      </c>
      <c r="AS14" s="64" t="s">
        <v>152</v>
      </c>
      <c r="AT14" s="64" t="s">
        <v>153</v>
      </c>
    </row>
    <row r="15" customFormat="false" ht="12.75" hidden="false" customHeight="false" outlineLevel="0" collapsed="false">
      <c r="B15" s="8" t="s">
        <v>7</v>
      </c>
      <c r="C15" s="8" t="n">
        <f aca="false">MAX(D15:ZZ15)</f>
        <v>2252.979</v>
      </c>
      <c r="D15" s="65" t="n">
        <f aca="false">D4</f>
        <v>0</v>
      </c>
      <c r="E15" s="65" t="n">
        <f aca="false">D15+E4</f>
        <v>0</v>
      </c>
      <c r="F15" s="65" t="n">
        <f aca="false">E15+F4</f>
        <v>15.1392375</v>
      </c>
      <c r="G15" s="65" t="n">
        <f aca="false">F15+G4</f>
        <v>45.4177125</v>
      </c>
      <c r="H15" s="65" t="n">
        <f aca="false">G15+H4</f>
        <v>91.92971875</v>
      </c>
      <c r="I15" s="65" t="n">
        <f aca="false">H15+I4</f>
        <v>154.67525625</v>
      </c>
      <c r="J15" s="65" t="n">
        <f aca="false">I15+J4</f>
        <v>217.04095625</v>
      </c>
      <c r="K15" s="65" t="n">
        <f aca="false">J15+K4</f>
        <v>280.514515625</v>
      </c>
      <c r="L15" s="65" t="n">
        <f aca="false">K15+L4</f>
        <v>360.8433640625</v>
      </c>
      <c r="M15" s="65" t="n">
        <f aca="false">L15+M4</f>
        <v>856.0972015625</v>
      </c>
      <c r="N15" s="65" t="n">
        <f aca="false">M15+N4</f>
        <v>1041.6749515625</v>
      </c>
      <c r="O15" s="65" t="n">
        <f aca="false">N15+O4</f>
        <v>1218.2089515625</v>
      </c>
      <c r="P15" s="65" t="n">
        <f aca="false">O15+P4</f>
        <v>1315.5197015625</v>
      </c>
      <c r="Q15" s="65" t="n">
        <f aca="false">P15+Q4</f>
        <v>1386.8296703125</v>
      </c>
      <c r="R15" s="65" t="n">
        <f aca="false">Q15+R4</f>
        <v>1458.1396390625</v>
      </c>
      <c r="S15" s="65" t="n">
        <f aca="false">R15+S4</f>
        <v>1526.1766746875</v>
      </c>
      <c r="T15" s="65" t="n">
        <f aca="false">S15+T4</f>
        <v>1587.403314375</v>
      </c>
      <c r="U15" s="65" t="n">
        <f aca="false">T15+U4</f>
        <v>1647.1160303125</v>
      </c>
      <c r="V15" s="65" t="n">
        <f aca="false">U15+V4</f>
        <v>1700.839975</v>
      </c>
      <c r="W15" s="65" t="n">
        <f aca="false">V15+W4</f>
        <v>1750.2229196875</v>
      </c>
      <c r="X15" s="65" t="n">
        <f aca="false">W15+X4</f>
        <v>1799.605864375</v>
      </c>
      <c r="Y15" s="65" t="n">
        <f aca="false">X15+Y4</f>
        <v>1841.7085903125</v>
      </c>
      <c r="Z15" s="65" t="n">
        <f aca="false">Y15+Z4</f>
        <v>1883.81131625</v>
      </c>
      <c r="AA15" s="65" t="n">
        <f aca="false">Z15+AA4</f>
        <v>1925.9140421875</v>
      </c>
      <c r="AB15" s="65" t="n">
        <f aca="false">AA15+AB4</f>
        <v>1962.228768125</v>
      </c>
      <c r="AC15" s="65" t="n">
        <f aca="false">AB15+AC4</f>
        <v>1995.267395625</v>
      </c>
      <c r="AD15" s="65" t="n">
        <f aca="false">AC15+AD4</f>
        <v>2024.697566875</v>
      </c>
      <c r="AE15" s="65" t="n">
        <f aca="false">AD15+AE4</f>
        <v>2049.786738125</v>
      </c>
      <c r="AF15" s="65" t="n">
        <f aca="false">AE15+AF4</f>
        <v>2074.875909375</v>
      </c>
      <c r="AG15" s="65" t="n">
        <f aca="false">AF15+AG4</f>
        <v>2099.965080625</v>
      </c>
      <c r="AH15" s="65" t="n">
        <f aca="false">AG15+AH4</f>
        <v>2125.054251875</v>
      </c>
      <c r="AI15" s="65" t="n">
        <f aca="false">AH15+AI4</f>
        <v>2150.143423125</v>
      </c>
      <c r="AJ15" s="65" t="n">
        <f aca="false">AI15+AJ4</f>
        <v>2175.232594375</v>
      </c>
      <c r="AK15" s="65" t="n">
        <f aca="false">AJ15+AK4</f>
        <v>2198.1377</v>
      </c>
      <c r="AL15" s="65" t="n">
        <f aca="false">AK15+AL4</f>
        <v>2221.042805625</v>
      </c>
      <c r="AM15" s="65" t="n">
        <f aca="false">AL15+AM4</f>
        <v>2239.78236</v>
      </c>
      <c r="AN15" s="65" t="n">
        <f aca="false">AM15+AN4</f>
        <v>2249.4085275</v>
      </c>
      <c r="AO15" s="65" t="n">
        <f aca="false">AN15+AO4</f>
        <v>2252.979</v>
      </c>
      <c r="AP15" s="65" t="n">
        <f aca="false">AO15+AP4</f>
        <v>2252.979</v>
      </c>
      <c r="AQ15" s="65" t="n">
        <f aca="false">AP15+AQ4</f>
        <v>2252.979</v>
      </c>
      <c r="AR15" s="65" t="n">
        <f aca="false">AQ15+AR4</f>
        <v>2252.979</v>
      </c>
      <c r="AS15" s="65" t="n">
        <f aca="false">AR15+AS4</f>
        <v>2252.979</v>
      </c>
      <c r="AT15" s="65" t="n">
        <f aca="false">AS15+AT4</f>
        <v>2252.979</v>
      </c>
    </row>
    <row r="16" customFormat="false" ht="12.75" hidden="false" customHeight="false" outlineLevel="0" collapsed="false">
      <c r="B16" s="8" t="s">
        <v>8</v>
      </c>
      <c r="C16" s="8" t="n">
        <f aca="false">MAX(D16:ZZ16)</f>
        <v>2673.73575</v>
      </c>
      <c r="D16" s="65" t="n">
        <f aca="false">D5</f>
        <v>0</v>
      </c>
      <c r="E16" s="65" t="n">
        <f aca="false">D16+E5</f>
        <v>0</v>
      </c>
      <c r="F16" s="65" t="n">
        <f aca="false">E16+F5</f>
        <v>0</v>
      </c>
      <c r="G16" s="65" t="n">
        <f aca="false">F16+G5</f>
        <v>0</v>
      </c>
      <c r="H16" s="65" t="n">
        <f aca="false">G16+H5</f>
        <v>18.11565</v>
      </c>
      <c r="I16" s="65" t="n">
        <f aca="false">H16+I5</f>
        <v>54.34695</v>
      </c>
      <c r="J16" s="65" t="n">
        <f aca="false">I16+J5</f>
        <v>112.607775</v>
      </c>
      <c r="K16" s="65" t="n">
        <f aca="false">J16+K5</f>
        <v>181.626165</v>
      </c>
      <c r="L16" s="65" t="n">
        <f aca="false">K16+L5</f>
        <v>248.71371</v>
      </c>
      <c r="M16" s="65" t="n">
        <f aca="false">L16+M5</f>
        <v>321.6869775</v>
      </c>
      <c r="N16" s="65" t="n">
        <f aca="false">M16+N5</f>
        <v>410.5580325</v>
      </c>
      <c r="O16" s="65" t="n">
        <f aca="false">N16+O5</f>
        <v>516.1655625</v>
      </c>
      <c r="P16" s="65" t="n">
        <f aca="false">O16+P5</f>
        <v>631.41799875</v>
      </c>
      <c r="Q16" s="65" t="n">
        <f aca="false">P16+Q5</f>
        <v>756.31534125</v>
      </c>
      <c r="R16" s="65" t="n">
        <f aca="false">Q16+R5</f>
        <v>1439.40580875</v>
      </c>
      <c r="S16" s="65" t="n">
        <f aca="false">R16+S5</f>
        <v>1611.04600125</v>
      </c>
      <c r="T16" s="65" t="n">
        <f aca="false">S16+T5</f>
        <v>1723.64259375</v>
      </c>
      <c r="U16" s="65" t="n">
        <f aca="false">T16+U5</f>
        <v>1812.97958625</v>
      </c>
      <c r="V16" s="65" t="n">
        <f aca="false">U16+V5</f>
        <v>1900.50501375</v>
      </c>
      <c r="W16" s="65" t="n">
        <f aca="false">V16+W5</f>
        <v>1986.21887625</v>
      </c>
      <c r="X16" s="65" t="n">
        <f aca="false">W16+X5</f>
        <v>2063.498338125</v>
      </c>
      <c r="Y16" s="65" t="n">
        <f aca="false">X16+Y5</f>
        <v>2133.651751875</v>
      </c>
      <c r="Z16" s="65" t="n">
        <f aca="false">Y16+Z5</f>
        <v>2194.989628125</v>
      </c>
      <c r="AA16" s="65" t="n">
        <f aca="false">Z16+AA5</f>
        <v>2246.035876875</v>
      </c>
      <c r="AB16" s="65" t="n">
        <f aca="false">AA16+AB5</f>
        <v>2297.082125625</v>
      </c>
      <c r="AC16" s="65" t="n">
        <f aca="false">AB16+AC5</f>
        <v>2348.128374375</v>
      </c>
      <c r="AD16" s="65" t="n">
        <f aca="false">AC16+AD5</f>
        <v>2399.174623125</v>
      </c>
      <c r="AE16" s="65" t="n">
        <f aca="false">AD16+AE5</f>
        <v>2450.220871875</v>
      </c>
      <c r="AF16" s="65" t="n">
        <f aca="false">AE16+AF5</f>
        <v>2494.152255</v>
      </c>
      <c r="AG16" s="65" t="n">
        <f aca="false">AF16+AG5</f>
        <v>2530.9687725</v>
      </c>
      <c r="AH16" s="65" t="n">
        <f aca="false">AG16+AH5</f>
        <v>2563.9273275</v>
      </c>
      <c r="AI16" s="65" t="n">
        <f aca="false">AH16+AI5</f>
        <v>2593.02792</v>
      </c>
      <c r="AJ16" s="65" t="n">
        <f aca="false">AI16+AJ5</f>
        <v>2615.9110425</v>
      </c>
      <c r="AK16" s="65" t="n">
        <f aca="false">AJ16+AK5</f>
        <v>2635.1934</v>
      </c>
      <c r="AL16" s="65" t="n">
        <f aca="false">AK16+AL5</f>
        <v>2651.99697</v>
      </c>
      <c r="AM16" s="65" t="n">
        <f aca="false">AL16+AM5</f>
        <v>2659.24323</v>
      </c>
      <c r="AN16" s="65" t="n">
        <f aca="false">AM16+AN5</f>
        <v>2666.48949</v>
      </c>
      <c r="AO16" s="65" t="n">
        <f aca="false">AN16+AO5</f>
        <v>2673.73575</v>
      </c>
      <c r="AP16" s="65" t="n">
        <f aca="false">AO16+AP5</f>
        <v>2673.73575</v>
      </c>
      <c r="AQ16" s="65" t="n">
        <f aca="false">AP16+AQ5</f>
        <v>2673.73575</v>
      </c>
      <c r="AR16" s="65" t="n">
        <f aca="false">AQ16+AR5</f>
        <v>2673.73575</v>
      </c>
      <c r="AS16" s="65" t="n">
        <f aca="false">AR16+AS5</f>
        <v>2673.73575</v>
      </c>
      <c r="AT16" s="65" t="n">
        <f aca="false">AS16+AT5</f>
        <v>2673.73575</v>
      </c>
    </row>
    <row r="17" customFormat="false" ht="12.75" hidden="false" customHeight="false" outlineLevel="0" collapsed="false">
      <c r="B17" s="66"/>
      <c r="C17" s="67" t="n">
        <f aca="false">SUM(C15:C16)</f>
        <v>4926.71475</v>
      </c>
      <c r="D17" s="67" t="n">
        <f aca="false">SUM(D15:D16)</f>
        <v>0</v>
      </c>
      <c r="E17" s="67" t="n">
        <f aca="false">SUM(E15:E16)</f>
        <v>0</v>
      </c>
      <c r="F17" s="67" t="n">
        <f aca="false">SUM(F15:F16)</f>
        <v>15.1392375</v>
      </c>
      <c r="G17" s="67" t="n">
        <f aca="false">SUM(G15:G16)</f>
        <v>45.4177125</v>
      </c>
      <c r="H17" s="67" t="n">
        <f aca="false">SUM(H15:H16)</f>
        <v>110.04536875</v>
      </c>
      <c r="I17" s="67" t="n">
        <f aca="false">SUM(I15:I16)</f>
        <v>209.02220625</v>
      </c>
      <c r="J17" s="67" t="n">
        <f aca="false">SUM(J15:J16)</f>
        <v>329.64873125</v>
      </c>
      <c r="K17" s="67" t="n">
        <f aca="false">SUM(K15:K16)</f>
        <v>462.140680625</v>
      </c>
      <c r="L17" s="67" t="n">
        <f aca="false">SUM(L15:L16)</f>
        <v>609.5570740625</v>
      </c>
      <c r="M17" s="67" t="n">
        <f aca="false">SUM(M15:M16)</f>
        <v>1177.7841790625</v>
      </c>
      <c r="N17" s="67" t="n">
        <f aca="false">SUM(N15:N16)</f>
        <v>1452.2329840625</v>
      </c>
      <c r="O17" s="67" t="n">
        <f aca="false">SUM(O15:O16)</f>
        <v>1734.3745140625</v>
      </c>
      <c r="P17" s="67" t="n">
        <f aca="false">SUM(P15:P16)</f>
        <v>1946.9377003125</v>
      </c>
      <c r="Q17" s="67" t="n">
        <f aca="false">SUM(Q15:Q16)</f>
        <v>2143.1450115625</v>
      </c>
      <c r="R17" s="67" t="n">
        <f aca="false">SUM(R15:R16)</f>
        <v>2897.5454478125</v>
      </c>
      <c r="S17" s="67" t="n">
        <f aca="false">SUM(S15:S16)</f>
        <v>3137.2226759375</v>
      </c>
      <c r="T17" s="67" t="n">
        <f aca="false">SUM(T15:T16)</f>
        <v>3311.045908125</v>
      </c>
      <c r="U17" s="67" t="n">
        <f aca="false">SUM(U15:U16)</f>
        <v>3460.0956165625</v>
      </c>
      <c r="V17" s="67" t="n">
        <f aca="false">SUM(V15:V16)</f>
        <v>3601.34498875</v>
      </c>
      <c r="W17" s="67" t="n">
        <f aca="false">SUM(W15:W16)</f>
        <v>3736.4417959375</v>
      </c>
      <c r="X17" s="67" t="n">
        <f aca="false">SUM(X15:X16)</f>
        <v>3863.1042025</v>
      </c>
      <c r="Y17" s="67" t="n">
        <f aca="false">SUM(Y15:Y16)</f>
        <v>3975.3603421875</v>
      </c>
      <c r="Z17" s="67" t="n">
        <f aca="false">SUM(Z15:Z16)</f>
        <v>4078.800944375</v>
      </c>
      <c r="AA17" s="67" t="n">
        <f aca="false">SUM(AA15:AA16)</f>
        <v>4171.9499190625</v>
      </c>
      <c r="AB17" s="67" t="n">
        <f aca="false">SUM(AB15:AB16)</f>
        <v>4259.31089375</v>
      </c>
      <c r="AC17" s="67" t="n">
        <f aca="false">SUM(AC15:AC16)</f>
        <v>4343.39577</v>
      </c>
      <c r="AD17" s="67" t="n">
        <f aca="false">SUM(AD15:AD16)</f>
        <v>4423.87219</v>
      </c>
      <c r="AE17" s="67" t="n">
        <f aca="false">SUM(AE15:AE16)</f>
        <v>4500.00761</v>
      </c>
      <c r="AF17" s="67" t="n">
        <f aca="false">SUM(AF15:AF16)</f>
        <v>4569.028164375</v>
      </c>
      <c r="AG17" s="67" t="n">
        <f aca="false">SUM(AG15:AG16)</f>
        <v>4630.933853125</v>
      </c>
      <c r="AH17" s="67" t="n">
        <f aca="false">SUM(AH15:AH16)</f>
        <v>4688.981579375</v>
      </c>
      <c r="AI17" s="67" t="n">
        <f aca="false">SUM(AI15:AI16)</f>
        <v>4743.171343125</v>
      </c>
      <c r="AJ17" s="67" t="n">
        <f aca="false">SUM(AJ15:AJ16)</f>
        <v>4791.143636875</v>
      </c>
      <c r="AK17" s="67" t="n">
        <f aca="false">SUM(AK15:AK16)</f>
        <v>4833.3311</v>
      </c>
      <c r="AL17" s="67" t="n">
        <f aca="false">SUM(AL15:AL16)</f>
        <v>4873.039775625</v>
      </c>
      <c r="AM17" s="67" t="n">
        <f aca="false">SUM(AM15:AM16)</f>
        <v>4899.02559</v>
      </c>
      <c r="AN17" s="67" t="n">
        <f aca="false">SUM(AN15:AN16)</f>
        <v>4915.8980175</v>
      </c>
      <c r="AO17" s="67" t="n">
        <f aca="false">SUM(AO15:AO16)</f>
        <v>4926.71475</v>
      </c>
      <c r="AP17" s="67" t="n">
        <f aca="false">SUM(AP15:AP16)</f>
        <v>4926.71475</v>
      </c>
      <c r="AQ17" s="67" t="n">
        <f aca="false">SUM(AQ15:AQ16)</f>
        <v>4926.71475</v>
      </c>
      <c r="AR17" s="67" t="n">
        <f aca="false">SUM(AR15:AR16)</f>
        <v>4926.71475</v>
      </c>
      <c r="AS17" s="67" t="n">
        <f aca="false">SUM(AS15:AS16)</f>
        <v>4926.71475</v>
      </c>
      <c r="AT17" s="67" t="n">
        <f aca="false">SUM(AT15:AT16)</f>
        <v>4926.71475</v>
      </c>
    </row>
    <row r="18" customFormat="false" ht="12.75" hidden="false" customHeight="false" outlineLevel="0" collapsed="false">
      <c r="B18" s="68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</row>
    <row r="19" customFormat="false" ht="12.75" hidden="false" customHeight="false" outlineLevel="0" collapsed="false">
      <c r="A19" s="63"/>
      <c r="B19" s="87" t="s">
        <v>1</v>
      </c>
      <c r="C19" s="87" t="s">
        <v>163</v>
      </c>
      <c r="D19" s="87" t="s">
        <v>111</v>
      </c>
      <c r="E19" s="87" t="s">
        <v>112</v>
      </c>
      <c r="F19" s="87" t="s">
        <v>113</v>
      </c>
      <c r="G19" s="87" t="s">
        <v>114</v>
      </c>
      <c r="H19" s="87" t="s">
        <v>115</v>
      </c>
      <c r="I19" s="87" t="s">
        <v>116</v>
      </c>
      <c r="J19" s="87" t="s">
        <v>117</v>
      </c>
      <c r="K19" s="87" t="s">
        <v>118</v>
      </c>
      <c r="L19" s="87" t="s">
        <v>119</v>
      </c>
      <c r="M19" s="87" t="s">
        <v>120</v>
      </c>
      <c r="N19" s="87" t="s">
        <v>121</v>
      </c>
      <c r="O19" s="87" t="s">
        <v>122</v>
      </c>
      <c r="P19" s="87" t="s">
        <v>123</v>
      </c>
      <c r="Q19" s="87" t="s">
        <v>124</v>
      </c>
      <c r="R19" s="87" t="s">
        <v>125</v>
      </c>
      <c r="S19" s="87" t="s">
        <v>126</v>
      </c>
      <c r="T19" s="87" t="s">
        <v>127</v>
      </c>
      <c r="U19" s="87" t="s">
        <v>128</v>
      </c>
      <c r="V19" s="87" t="s">
        <v>129</v>
      </c>
      <c r="W19" s="87" t="s">
        <v>130</v>
      </c>
      <c r="X19" s="87" t="s">
        <v>131</v>
      </c>
      <c r="Y19" s="87" t="s">
        <v>132</v>
      </c>
      <c r="Z19" s="87" t="s">
        <v>133</v>
      </c>
      <c r="AA19" s="87" t="s">
        <v>134</v>
      </c>
      <c r="AB19" s="87" t="s">
        <v>135</v>
      </c>
      <c r="AC19" s="87" t="s">
        <v>136</v>
      </c>
      <c r="AD19" s="87" t="s">
        <v>137</v>
      </c>
      <c r="AE19" s="87" t="s">
        <v>138</v>
      </c>
      <c r="AF19" s="87" t="s">
        <v>139</v>
      </c>
      <c r="AG19" s="87" t="s">
        <v>140</v>
      </c>
      <c r="AH19" s="87" t="s">
        <v>141</v>
      </c>
      <c r="AI19" s="87" t="s">
        <v>142</v>
      </c>
      <c r="AJ19" s="87" t="s">
        <v>143</v>
      </c>
      <c r="AK19" s="87" t="s">
        <v>144</v>
      </c>
      <c r="AL19" s="87" t="s">
        <v>145</v>
      </c>
      <c r="AM19" s="87" t="s">
        <v>146</v>
      </c>
      <c r="AN19" s="87" t="s">
        <v>147</v>
      </c>
      <c r="AO19" s="87" t="s">
        <v>148</v>
      </c>
      <c r="AP19" s="87" t="s">
        <v>149</v>
      </c>
      <c r="AQ19" s="87" t="s">
        <v>150</v>
      </c>
      <c r="AR19" s="87" t="s">
        <v>151</v>
      </c>
      <c r="AS19" s="87" t="s">
        <v>152</v>
      </c>
      <c r="AT19" s="87" t="s">
        <v>153</v>
      </c>
    </row>
    <row r="20" s="63" customFormat="true" ht="12.75" hidden="false" customHeight="false" outlineLevel="0" collapsed="false">
      <c r="A20" s="62"/>
      <c r="B20" s="8" t="s">
        <v>7</v>
      </c>
      <c r="C20" s="8" t="n">
        <f aca="false">MAX(D20:ZZ20)</f>
        <v>1416.83076771009</v>
      </c>
      <c r="D20" s="65" t="n">
        <f aca="false">D9</f>
        <v>0</v>
      </c>
      <c r="E20" s="65" t="n">
        <f aca="false">D20+E9</f>
        <v>0</v>
      </c>
      <c r="F20" s="65" t="n">
        <f aca="false">E20+F9</f>
        <v>13.7222511477136</v>
      </c>
      <c r="G20" s="65" t="n">
        <f aca="false">F20+G9</f>
        <v>40.2823169371873</v>
      </c>
      <c r="H20" s="65" t="n">
        <f aca="false">G20+H9</f>
        <v>79.7674866137924</v>
      </c>
      <c r="I20" s="65" t="n">
        <f aca="false">H20+I9</f>
        <v>131.317118335342</v>
      </c>
      <c r="J20" s="65" t="n">
        <f aca="false">I20+J9</f>
        <v>180.903487738722</v>
      </c>
      <c r="K20" s="65" t="n">
        <f aca="false">J20+K9</f>
        <v>229.744330594216</v>
      </c>
      <c r="L20" s="65" t="n">
        <f aca="false">K20+L9</f>
        <v>289.562845346003</v>
      </c>
      <c r="M20" s="65" t="n">
        <f aca="false">L20+M9</f>
        <v>646.478601989498</v>
      </c>
      <c r="N20" s="65" t="n">
        <f aca="false">M20+N9</f>
        <v>775.909380594607</v>
      </c>
      <c r="O20" s="65" t="n">
        <f aca="false">N20+O9</f>
        <v>895.064802235813</v>
      </c>
      <c r="P20" s="65" t="n">
        <f aca="false">O20+P9</f>
        <v>958.630095201751</v>
      </c>
      <c r="Q20" s="65" t="n">
        <f aca="false">P20+Q9</f>
        <v>1003.71002867358</v>
      </c>
      <c r="R20" s="65" t="n">
        <f aca="false">Q20+R9</f>
        <v>1047.33719982458</v>
      </c>
      <c r="S20" s="65" t="n">
        <f aca="false">R20+S9</f>
        <v>1087.62058674888</v>
      </c>
      <c r="T20" s="65" t="n">
        <f aca="false">S20+T9</f>
        <v>1122.70343189041</v>
      </c>
      <c r="U20" s="65" t="n">
        <f aca="false">T20+U9</f>
        <v>1155.81616233994</v>
      </c>
      <c r="V20" s="65" t="n">
        <f aca="false">U20+V9</f>
        <v>1184.647835722</v>
      </c>
      <c r="W20" s="65" t="n">
        <f aca="false">V20+W9</f>
        <v>1210.2957897465</v>
      </c>
      <c r="X20" s="65" t="n">
        <f aca="false">W20+X9</f>
        <v>1235.1172034826</v>
      </c>
      <c r="Y20" s="65" t="n">
        <f aca="false">X20+Y9</f>
        <v>1255.59737232645</v>
      </c>
      <c r="Z20" s="65" t="n">
        <f aca="false">Y20+Z9</f>
        <v>1275.41753980542</v>
      </c>
      <c r="AA20" s="65" t="n">
        <f aca="false">Z20+AA9</f>
        <v>1294.59897536338</v>
      </c>
      <c r="AB20" s="65" t="n">
        <f aca="false">AA20+AB9</f>
        <v>1310.61030689309</v>
      </c>
      <c r="AC20" s="65" t="n">
        <f aca="false">AB20+AC9</f>
        <v>1324.70775367361</v>
      </c>
      <c r="AD20" s="65" t="n">
        <f aca="false">AC20+AD9</f>
        <v>1336.86079690177</v>
      </c>
      <c r="AE20" s="65" t="n">
        <f aca="false">AD20+AE9</f>
        <v>1346.88736612462</v>
      </c>
      <c r="AF20" s="65" t="n">
        <f aca="false">AE20+AF9</f>
        <v>1356.59081548343</v>
      </c>
      <c r="AG20" s="65" t="n">
        <f aca="false">AF20+AG9</f>
        <v>1365.98155795638</v>
      </c>
      <c r="AH20" s="65" t="n">
        <f aca="false">AG20+AH9</f>
        <v>1375.06967094925</v>
      </c>
      <c r="AI20" s="65" t="n">
        <f aca="false">AH20+AI9</f>
        <v>1383.86490710964</v>
      </c>
      <c r="AJ20" s="65" t="n">
        <f aca="false">AI20+AJ9</f>
        <v>1392.3767047928</v>
      </c>
      <c r="AK20" s="65" t="n">
        <f aca="false">AJ20+AK9</f>
        <v>1399.89710690059</v>
      </c>
      <c r="AL20" s="65" t="n">
        <f aca="false">AK20+AL9</f>
        <v>1407.17515379668</v>
      </c>
      <c r="AM20" s="65" t="n">
        <f aca="false">AL20+AM9</f>
        <v>1412.93771561249</v>
      </c>
      <c r="AN20" s="65" t="n">
        <f aca="false">AM20+AN9</f>
        <v>1415.80244457939</v>
      </c>
      <c r="AO20" s="65" t="n">
        <f aca="false">AN20+AO9</f>
        <v>1416.83076771009</v>
      </c>
      <c r="AP20" s="65" t="n">
        <f aca="false">AO20+AP9</f>
        <v>1416.83076771009</v>
      </c>
      <c r="AQ20" s="65" t="n">
        <f aca="false">AP20+AQ9</f>
        <v>1416.83076771009</v>
      </c>
      <c r="AR20" s="65" t="n">
        <f aca="false">AQ20+AR9</f>
        <v>1416.83076771009</v>
      </c>
      <c r="AS20" s="65" t="n">
        <f aca="false">AR20+AS9</f>
        <v>1416.83076771009</v>
      </c>
      <c r="AT20" s="65" t="n">
        <f aca="false">AS20+AT9</f>
        <v>1416.83076771009</v>
      </c>
    </row>
    <row r="21" customFormat="false" ht="12.75" hidden="false" customHeight="false" outlineLevel="0" collapsed="false">
      <c r="B21" s="8" t="s">
        <v>8</v>
      </c>
      <c r="C21" s="8" t="n">
        <f aca="false">MAX(D21:ZZ21)</f>
        <v>1549.39634288645</v>
      </c>
      <c r="D21" s="65" t="n">
        <f aca="false">D10</f>
        <v>0</v>
      </c>
      <c r="E21" s="65" t="n">
        <f aca="false">D21+E10</f>
        <v>0</v>
      </c>
      <c r="F21" s="65" t="n">
        <f aca="false">E21+F10</f>
        <v>0</v>
      </c>
      <c r="G21" s="65" t="n">
        <f aca="false">F21+G10</f>
        <v>0</v>
      </c>
      <c r="H21" s="65" t="n">
        <f aca="false">G21+H10</f>
        <v>15.378814455074</v>
      </c>
      <c r="I21" s="65" t="n">
        <f aca="false">H21+I10</f>
        <v>45.1452368367931</v>
      </c>
      <c r="J21" s="65" t="n">
        <f aca="false">I21+J10</f>
        <v>91.4678595315699</v>
      </c>
      <c r="K21" s="65" t="n">
        <f aca="false">J21+K10</f>
        <v>144.575269503869</v>
      </c>
      <c r="L21" s="65" t="n">
        <f aca="false">K21+L10</f>
        <v>194.533377684221</v>
      </c>
      <c r="M21" s="65" t="n">
        <f aca="false">L21+M10</f>
        <v>247.123195293682</v>
      </c>
      <c r="N21" s="65" t="n">
        <f aca="false">M21+N10</f>
        <v>309.106109970185</v>
      </c>
      <c r="O21" s="65" t="n">
        <f aca="false">N21+O10</f>
        <v>380.388184616635</v>
      </c>
      <c r="P21" s="65" t="n">
        <f aca="false">O21+P10</f>
        <v>455.673339394183</v>
      </c>
      <c r="Q21" s="65" t="n">
        <f aca="false">P21+Q10</f>
        <v>534.629535693287</v>
      </c>
      <c r="R21" s="65" t="n">
        <f aca="false">Q21+R10</f>
        <v>952.541719075698</v>
      </c>
      <c r="S21" s="65" t="n">
        <f aca="false">R21+S10</f>
        <v>1054.16649185897</v>
      </c>
      <c r="T21" s="65" t="n">
        <f aca="false">S21+T10</f>
        <v>1118.6843036857</v>
      </c>
      <c r="U21" s="65" t="n">
        <f aca="false">T21+U10</f>
        <v>1168.22470233245</v>
      </c>
      <c r="V21" s="65" t="n">
        <f aca="false">U21+V10</f>
        <v>1215.19639350264</v>
      </c>
      <c r="W21" s="65" t="n">
        <f aca="false">V21+W10</f>
        <v>1259.71348778638</v>
      </c>
      <c r="X21" s="65" t="n">
        <f aca="false">W21+X10</f>
        <v>1298.55656425015</v>
      </c>
      <c r="Y21" s="65" t="n">
        <f aca="false">X21+Y10</f>
        <v>1332.68152235157</v>
      </c>
      <c r="Z21" s="65" t="n">
        <f aca="false">Y21+Z10</f>
        <v>1361.55677812204</v>
      </c>
      <c r="AA21" s="65" t="n">
        <f aca="false">Z21+AA10</f>
        <v>1384.81276236228</v>
      </c>
      <c r="AB21" s="65" t="n">
        <f aca="false">AA21+AB10</f>
        <v>1407.31929080176</v>
      </c>
      <c r="AC21" s="65" t="n">
        <f aca="false">AB21+AC10</f>
        <v>1429.10051567553</v>
      </c>
      <c r="AD21" s="65" t="n">
        <f aca="false">AC21+AD10</f>
        <v>1450.17981087992</v>
      </c>
      <c r="AE21" s="65" t="n">
        <f aca="false">AD21+AE10</f>
        <v>1470.57979705556</v>
      </c>
      <c r="AF21" s="65" t="n">
        <f aca="false">AE21+AF10</f>
        <v>1487.57063135488</v>
      </c>
      <c r="AG21" s="65" t="n">
        <f aca="false">AF21+AG10</f>
        <v>1501.3508567417</v>
      </c>
      <c r="AH21" s="65" t="n">
        <f aca="false">AG21+AH10</f>
        <v>1513.28951621103</v>
      </c>
      <c r="AI21" s="65" t="n">
        <f aca="false">AH21+AI10</f>
        <v>1523.49099241343</v>
      </c>
      <c r="AJ21" s="65" t="n">
        <f aca="false">AI21+AJ10</f>
        <v>1531.25436200178</v>
      </c>
      <c r="AK21" s="65" t="n">
        <f aca="false">AJ21+AK10</f>
        <v>1537.58531215587</v>
      </c>
      <c r="AL21" s="65" t="n">
        <f aca="false">AK21+AL10</f>
        <v>1542.92460953716</v>
      </c>
      <c r="AM21" s="65" t="n">
        <f aca="false">AL21+AM10</f>
        <v>1545.15289204313</v>
      </c>
      <c r="AN21" s="65" t="n">
        <f aca="false">AM21+AN10</f>
        <v>1547.30936510717</v>
      </c>
      <c r="AO21" s="65" t="n">
        <f aca="false">AN21+AO10</f>
        <v>1549.39634288645</v>
      </c>
      <c r="AP21" s="65" t="n">
        <f aca="false">AO21+AP10</f>
        <v>1549.39634288645</v>
      </c>
      <c r="AQ21" s="65" t="n">
        <f aca="false">AP21+AQ10</f>
        <v>1549.39634288645</v>
      </c>
      <c r="AR21" s="65" t="n">
        <f aca="false">AQ21+AR10</f>
        <v>1549.39634288645</v>
      </c>
      <c r="AS21" s="65" t="n">
        <f aca="false">AR21+AS10</f>
        <v>1549.39634288645</v>
      </c>
      <c r="AT21" s="65" t="n">
        <f aca="false">AS21+AT10</f>
        <v>1549.39634288645</v>
      </c>
    </row>
    <row r="22" customFormat="false" ht="12.75" hidden="false" customHeight="false" outlineLevel="0" collapsed="false">
      <c r="B22" s="98"/>
      <c r="C22" s="99" t="n">
        <f aca="false">SUM(C20:C21)</f>
        <v>2966.22711059654</v>
      </c>
      <c r="D22" s="99" t="n">
        <f aca="false">SUM(D20:D21)</f>
        <v>0</v>
      </c>
      <c r="E22" s="99" t="n">
        <f aca="false">SUM(E20:E21)</f>
        <v>0</v>
      </c>
      <c r="F22" s="99" t="n">
        <f aca="false">SUM(F20:F21)</f>
        <v>13.7222511477136</v>
      </c>
      <c r="G22" s="99" t="n">
        <f aca="false">SUM(G20:G21)</f>
        <v>40.2823169371873</v>
      </c>
      <c r="H22" s="99" t="n">
        <f aca="false">SUM(H20:H21)</f>
        <v>95.1463010688664</v>
      </c>
      <c r="I22" s="99" t="n">
        <f aca="false">SUM(I20:I21)</f>
        <v>176.462355172136</v>
      </c>
      <c r="J22" s="99" t="n">
        <f aca="false">SUM(J20:J21)</f>
        <v>272.371347270292</v>
      </c>
      <c r="K22" s="99" t="n">
        <f aca="false">SUM(K20:K21)</f>
        <v>374.319600098085</v>
      </c>
      <c r="L22" s="99" t="n">
        <f aca="false">SUM(L20:L21)</f>
        <v>484.096223030224</v>
      </c>
      <c r="M22" s="99" t="n">
        <f aca="false">SUM(M20:M21)</f>
        <v>893.60179728318</v>
      </c>
      <c r="N22" s="99" t="n">
        <f aca="false">SUM(N20:N21)</f>
        <v>1085.01549056479</v>
      </c>
      <c r="O22" s="99" t="n">
        <f aca="false">SUM(O20:O21)</f>
        <v>1275.45298685245</v>
      </c>
      <c r="P22" s="99" t="n">
        <f aca="false">SUM(P20:P21)</f>
        <v>1414.30343459593</v>
      </c>
      <c r="Q22" s="99" t="n">
        <f aca="false">SUM(Q20:Q21)</f>
        <v>1538.33956436686</v>
      </c>
      <c r="R22" s="99" t="n">
        <f aca="false">SUM(R20:R21)</f>
        <v>1999.87891890028</v>
      </c>
      <c r="S22" s="99" t="n">
        <f aca="false">SUM(S20:S21)</f>
        <v>2141.78707860785</v>
      </c>
      <c r="T22" s="99" t="n">
        <f aca="false">SUM(T20:T21)</f>
        <v>2241.38773557611</v>
      </c>
      <c r="U22" s="99" t="n">
        <f aca="false">SUM(U20:U21)</f>
        <v>2324.04086467239</v>
      </c>
      <c r="V22" s="99" t="n">
        <f aca="false">SUM(V20:V21)</f>
        <v>2399.84422922463</v>
      </c>
      <c r="W22" s="99" t="n">
        <f aca="false">SUM(W20:W21)</f>
        <v>2470.00927753288</v>
      </c>
      <c r="X22" s="99" t="n">
        <f aca="false">SUM(X20:X21)</f>
        <v>2533.67376773275</v>
      </c>
      <c r="Y22" s="99" t="n">
        <f aca="false">SUM(Y20:Y21)</f>
        <v>2588.27889467803</v>
      </c>
      <c r="Z22" s="99" t="n">
        <f aca="false">SUM(Z20:Z21)</f>
        <v>2636.97431792747</v>
      </c>
      <c r="AA22" s="99" t="n">
        <f aca="false">SUM(AA20:AA21)</f>
        <v>2679.41173772565</v>
      </c>
      <c r="AB22" s="99" t="n">
        <f aca="false">SUM(AB20:AB21)</f>
        <v>2717.92959769485</v>
      </c>
      <c r="AC22" s="99" t="n">
        <f aca="false">SUM(AC20:AC21)</f>
        <v>2753.80826934914</v>
      </c>
      <c r="AD22" s="99" t="n">
        <f aca="false">SUM(AD20:AD21)</f>
        <v>2787.04060778169</v>
      </c>
      <c r="AE22" s="99" t="n">
        <f aca="false">SUM(AE20:AE21)</f>
        <v>2817.46716318018</v>
      </c>
      <c r="AF22" s="99" t="n">
        <f aca="false">SUM(AF20:AF21)</f>
        <v>2844.1614468383</v>
      </c>
      <c r="AG22" s="99" t="n">
        <f aca="false">SUM(AG20:AG21)</f>
        <v>2867.33241469808</v>
      </c>
      <c r="AH22" s="99" t="n">
        <f aca="false">SUM(AH20:AH21)</f>
        <v>2888.35918716028</v>
      </c>
      <c r="AI22" s="99" t="n">
        <f aca="false">SUM(AI20:AI21)</f>
        <v>2907.35589952306</v>
      </c>
      <c r="AJ22" s="99" t="n">
        <f aca="false">SUM(AJ20:AJ21)</f>
        <v>2923.63106679458</v>
      </c>
      <c r="AK22" s="99" t="n">
        <f aca="false">SUM(AK20:AK21)</f>
        <v>2937.48241905646</v>
      </c>
      <c r="AL22" s="99" t="n">
        <f aca="false">SUM(AL20:AL21)</f>
        <v>2950.09976333384</v>
      </c>
      <c r="AM22" s="99" t="n">
        <f aca="false">SUM(AM20:AM21)</f>
        <v>2958.09060765562</v>
      </c>
      <c r="AN22" s="99" t="n">
        <f aca="false">SUM(AN20:AN21)</f>
        <v>2963.11180968656</v>
      </c>
      <c r="AO22" s="99" t="n">
        <f aca="false">SUM(AO20:AO21)</f>
        <v>2966.22711059654</v>
      </c>
      <c r="AP22" s="99" t="n">
        <f aca="false">SUM(AP20:AP21)</f>
        <v>2966.22711059654</v>
      </c>
      <c r="AQ22" s="99" t="n">
        <f aca="false">SUM(AQ20:AQ21)</f>
        <v>2966.22711059654</v>
      </c>
      <c r="AR22" s="99" t="n">
        <f aca="false">SUM(AR20:AR21)</f>
        <v>2966.22711059654</v>
      </c>
      <c r="AS22" s="99" t="n">
        <f aca="false">SUM(AS20:AS21)</f>
        <v>2966.22711059654</v>
      </c>
      <c r="AT22" s="99" t="n">
        <f aca="false">SUM(AT20:AT21)</f>
        <v>2966.22711059654</v>
      </c>
    </row>
    <row r="23" customFormat="false" ht="12.75" hidden="false" customHeight="false" outlineLevel="0" collapsed="false">
      <c r="B23" s="68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</row>
    <row r="24" customFormat="false" ht="4.5" hidden="false" customHeight="true" outlineLevel="0" collapsed="false"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customFormat="false" ht="6" hidden="false" customHeight="true" outlineLevel="0" collapsed="false">
      <c r="A25" s="100"/>
      <c r="B25" s="100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</row>
    <row r="26" customFormat="false" ht="4.5" hidden="false" customHeight="true" outlineLevel="0" collapsed="false"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customFormat="false" ht="12.75" hidden="false" customHeight="false" outlineLevel="0" collapsed="false">
      <c r="B27" s="2" t="s">
        <v>165</v>
      </c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customFormat="false" ht="12.75" hidden="false" customHeight="false" outlineLevel="0" collapsed="false">
      <c r="A28" s="63"/>
      <c r="B28" s="64" t="s">
        <v>1</v>
      </c>
      <c r="C28" s="64" t="s">
        <v>110</v>
      </c>
      <c r="D28" s="64" t="s">
        <v>111</v>
      </c>
      <c r="E28" s="64" t="s">
        <v>112</v>
      </c>
      <c r="F28" s="64" t="s">
        <v>113</v>
      </c>
      <c r="G28" s="64" t="s">
        <v>114</v>
      </c>
      <c r="H28" s="64" t="s">
        <v>115</v>
      </c>
      <c r="I28" s="64" t="s">
        <v>116</v>
      </c>
      <c r="J28" s="64" t="s">
        <v>117</v>
      </c>
      <c r="K28" s="64" t="s">
        <v>118</v>
      </c>
      <c r="L28" s="64" t="s">
        <v>119</v>
      </c>
      <c r="M28" s="64" t="s">
        <v>120</v>
      </c>
      <c r="N28" s="64" t="s">
        <v>121</v>
      </c>
      <c r="O28" s="64" t="s">
        <v>122</v>
      </c>
      <c r="P28" s="64" t="s">
        <v>123</v>
      </c>
      <c r="Q28" s="64" t="s">
        <v>124</v>
      </c>
      <c r="R28" s="64" t="s">
        <v>125</v>
      </c>
      <c r="S28" s="64" t="s">
        <v>126</v>
      </c>
      <c r="T28" s="64" t="s">
        <v>127</v>
      </c>
      <c r="U28" s="64" t="s">
        <v>128</v>
      </c>
      <c r="V28" s="64" t="s">
        <v>129</v>
      </c>
      <c r="W28" s="64" t="s">
        <v>130</v>
      </c>
      <c r="X28" s="64" t="s">
        <v>131</v>
      </c>
      <c r="Y28" s="64" t="s">
        <v>132</v>
      </c>
      <c r="Z28" s="64" t="s">
        <v>133</v>
      </c>
      <c r="AA28" s="64" t="s">
        <v>134</v>
      </c>
      <c r="AB28" s="64" t="s">
        <v>135</v>
      </c>
      <c r="AC28" s="64" t="s">
        <v>136</v>
      </c>
      <c r="AD28" s="64" t="s">
        <v>137</v>
      </c>
      <c r="AE28" s="64" t="s">
        <v>138</v>
      </c>
      <c r="AF28" s="64" t="s">
        <v>139</v>
      </c>
      <c r="AG28" s="64" t="s">
        <v>140</v>
      </c>
      <c r="AH28" s="64" t="s">
        <v>141</v>
      </c>
      <c r="AI28" s="64" t="s">
        <v>142</v>
      </c>
      <c r="AJ28" s="64" t="s">
        <v>143</v>
      </c>
      <c r="AK28" s="64" t="s">
        <v>144</v>
      </c>
      <c r="AL28" s="64" t="s">
        <v>145</v>
      </c>
      <c r="AM28" s="64" t="s">
        <v>146</v>
      </c>
      <c r="AN28" s="64" t="s">
        <v>147</v>
      </c>
      <c r="AO28" s="64" t="s">
        <v>148</v>
      </c>
      <c r="AP28" s="64" t="s">
        <v>149</v>
      </c>
      <c r="AQ28" s="64" t="s">
        <v>150</v>
      </c>
      <c r="AR28" s="64" t="s">
        <v>151</v>
      </c>
      <c r="AS28" s="64" t="s">
        <v>152</v>
      </c>
      <c r="AT28" s="64" t="s">
        <v>153</v>
      </c>
    </row>
    <row r="29" customFormat="false" ht="12.75" hidden="false" customHeight="false" outlineLevel="0" collapsed="false">
      <c r="B29" s="8" t="s">
        <v>7</v>
      </c>
      <c r="C29" s="8" t="n">
        <f aca="false">SUM(D29:ZZ29)</f>
        <v>2816.22375</v>
      </c>
      <c r="D29" s="65" t="n">
        <f aca="false">D4*100/80</f>
        <v>0</v>
      </c>
      <c r="E29" s="65" t="n">
        <f aca="false">E4*100/80</f>
        <v>0</v>
      </c>
      <c r="F29" s="65" t="n">
        <f aca="false">F4*100/80</f>
        <v>18.924046875</v>
      </c>
      <c r="G29" s="65" t="n">
        <f aca="false">G4*100/80</f>
        <v>37.84809375</v>
      </c>
      <c r="H29" s="65" t="n">
        <f aca="false">H4*100/80</f>
        <v>58.1400078125</v>
      </c>
      <c r="I29" s="65" t="n">
        <f aca="false">I4*100/80</f>
        <v>78.431921875</v>
      </c>
      <c r="J29" s="65" t="n">
        <f aca="false">J4*100/80</f>
        <v>77.957125</v>
      </c>
      <c r="K29" s="65" t="n">
        <f aca="false">K4*100/80</f>
        <v>79.34194921875</v>
      </c>
      <c r="L29" s="65" t="n">
        <f aca="false">L4*100/80</f>
        <v>100.411060546875</v>
      </c>
      <c r="M29" s="65" t="n">
        <f aca="false">M4*100/80</f>
        <v>619.067296875</v>
      </c>
      <c r="N29" s="65" t="n">
        <f aca="false">N4*100/80</f>
        <v>231.9721875</v>
      </c>
      <c r="O29" s="65" t="n">
        <f aca="false">O4*100/80</f>
        <v>220.6675</v>
      </c>
      <c r="P29" s="65" t="n">
        <f aca="false">P4*100/80</f>
        <v>121.6384375</v>
      </c>
      <c r="Q29" s="65" t="n">
        <f aca="false">Q4*100/80</f>
        <v>89.1374609375</v>
      </c>
      <c r="R29" s="65" t="n">
        <f aca="false">R4*100/80</f>
        <v>89.1374609375</v>
      </c>
      <c r="S29" s="65" t="n">
        <f aca="false">S4*100/80</f>
        <v>85.04629453125</v>
      </c>
      <c r="T29" s="65" t="n">
        <f aca="false">T4*100/80</f>
        <v>76.533299609375</v>
      </c>
      <c r="U29" s="65" t="n">
        <f aca="false">U4*100/80</f>
        <v>74.640894921875</v>
      </c>
      <c r="V29" s="65" t="n">
        <f aca="false">V4*100/80</f>
        <v>67.154930859375</v>
      </c>
      <c r="W29" s="65" t="n">
        <f aca="false">W4*100/80</f>
        <v>61.728680859375</v>
      </c>
      <c r="X29" s="65" t="n">
        <f aca="false">X4*100/80</f>
        <v>61.728680859375</v>
      </c>
      <c r="Y29" s="65" t="n">
        <f aca="false">Y4*100/80</f>
        <v>52.628407421875</v>
      </c>
      <c r="Z29" s="65" t="n">
        <f aca="false">Z4*100/80</f>
        <v>52.628407421875</v>
      </c>
      <c r="AA29" s="65" t="n">
        <f aca="false">AA4*100/80</f>
        <v>52.628407421875</v>
      </c>
      <c r="AB29" s="65" t="n">
        <f aca="false">AB4*100/80</f>
        <v>45.393407421875</v>
      </c>
      <c r="AC29" s="65" t="n">
        <f aca="false">AC4*100/80</f>
        <v>41.298284375</v>
      </c>
      <c r="AD29" s="65" t="n">
        <f aca="false">AD4*100/80</f>
        <v>36.7877140625</v>
      </c>
      <c r="AE29" s="65" t="n">
        <f aca="false">AE4*100/80</f>
        <v>31.3614640625</v>
      </c>
      <c r="AF29" s="65" t="n">
        <f aca="false">AF4*100/80</f>
        <v>31.3614640625</v>
      </c>
      <c r="AG29" s="65" t="n">
        <f aca="false">AG4*100/80</f>
        <v>31.3614640625</v>
      </c>
      <c r="AH29" s="65" t="n">
        <f aca="false">AH4*100/80</f>
        <v>31.3614640625</v>
      </c>
      <c r="AI29" s="65" t="n">
        <f aca="false">AI4*100/80</f>
        <v>31.3614640625</v>
      </c>
      <c r="AJ29" s="65" t="n">
        <f aca="false">AJ4*100/80</f>
        <v>31.3614640625</v>
      </c>
      <c r="AK29" s="65" t="n">
        <f aca="false">AK4*100/80</f>
        <v>28.63138203125</v>
      </c>
      <c r="AL29" s="65" t="n">
        <f aca="false">AL4*100/80</f>
        <v>28.63138203125</v>
      </c>
      <c r="AM29" s="65" t="n">
        <f aca="false">AM4*100/80</f>
        <v>23.42444296875</v>
      </c>
      <c r="AN29" s="65" t="n">
        <f aca="false">AN4*100/80</f>
        <v>12.032709375</v>
      </c>
      <c r="AO29" s="65" t="n">
        <f aca="false">AO4*100/80</f>
        <v>4.463090625</v>
      </c>
      <c r="AP29" s="65" t="n">
        <f aca="false">AP4*100/80</f>
        <v>0</v>
      </c>
      <c r="AQ29" s="65" t="n">
        <f aca="false">AQ4*100/80</f>
        <v>0</v>
      </c>
      <c r="AR29" s="65" t="n">
        <f aca="false">AR4*100/80</f>
        <v>0</v>
      </c>
      <c r="AS29" s="65" t="n">
        <f aca="false">AS4*100/80</f>
        <v>0</v>
      </c>
      <c r="AT29" s="65" t="n">
        <f aca="false">AT4*100/80</f>
        <v>0</v>
      </c>
    </row>
    <row r="30" customFormat="false" ht="12.75" hidden="false" customHeight="false" outlineLevel="0" collapsed="false">
      <c r="B30" s="8" t="s">
        <v>8</v>
      </c>
      <c r="C30" s="8" t="n">
        <f aca="false">SUM(D30:ZZ30)</f>
        <v>3342.1696875</v>
      </c>
      <c r="D30" s="65" t="n">
        <f aca="false">D5*100/80</f>
        <v>0</v>
      </c>
      <c r="E30" s="65" t="n">
        <f aca="false">E5*100/80</f>
        <v>0</v>
      </c>
      <c r="F30" s="65" t="n">
        <f aca="false">F5*100/80</f>
        <v>0</v>
      </c>
      <c r="G30" s="65" t="n">
        <f aca="false">G5*100/80</f>
        <v>0</v>
      </c>
      <c r="H30" s="65" t="n">
        <f aca="false">H5*100/80</f>
        <v>22.6445625</v>
      </c>
      <c r="I30" s="65" t="n">
        <f aca="false">I5*100/80</f>
        <v>45.289125</v>
      </c>
      <c r="J30" s="65" t="n">
        <f aca="false">J5*100/80</f>
        <v>72.82603125</v>
      </c>
      <c r="K30" s="65" t="n">
        <f aca="false">K5*100/80</f>
        <v>86.2729875</v>
      </c>
      <c r="L30" s="65" t="n">
        <f aca="false">L5*100/80</f>
        <v>83.85943125</v>
      </c>
      <c r="M30" s="65" t="n">
        <f aca="false">M5*100/80</f>
        <v>91.216584375</v>
      </c>
      <c r="N30" s="65" t="n">
        <f aca="false">N5*100/80</f>
        <v>111.08881875</v>
      </c>
      <c r="O30" s="65" t="n">
        <f aca="false">O5*100/80</f>
        <v>132.0094125</v>
      </c>
      <c r="P30" s="65" t="n">
        <f aca="false">P5*100/80</f>
        <v>144.0655453125</v>
      </c>
      <c r="Q30" s="65" t="n">
        <f aca="false">Q5*100/80</f>
        <v>156.121678125</v>
      </c>
      <c r="R30" s="65" t="n">
        <f aca="false">R5*100/80</f>
        <v>853.863084375</v>
      </c>
      <c r="S30" s="65" t="n">
        <f aca="false">S5*100/80</f>
        <v>214.550240625</v>
      </c>
      <c r="T30" s="65" t="n">
        <f aca="false">T5*100/80</f>
        <v>140.745740625</v>
      </c>
      <c r="U30" s="65" t="n">
        <f aca="false">U5*100/80</f>
        <v>111.671240625</v>
      </c>
      <c r="V30" s="65" t="n">
        <f aca="false">V5*100/80</f>
        <v>109.406784375</v>
      </c>
      <c r="W30" s="65" t="n">
        <f aca="false">W5*100/80</f>
        <v>107.142328125</v>
      </c>
      <c r="X30" s="65" t="n">
        <f aca="false">X5*100/80</f>
        <v>96.59932734375</v>
      </c>
      <c r="Y30" s="65" t="n">
        <f aca="false">Y5*100/80</f>
        <v>87.6917671875</v>
      </c>
      <c r="Z30" s="65" t="n">
        <f aca="false">Z5*100/80</f>
        <v>76.6723453125</v>
      </c>
      <c r="AA30" s="65" t="n">
        <f aca="false">AA5*100/80</f>
        <v>63.8078109375</v>
      </c>
      <c r="AB30" s="65" t="n">
        <f aca="false">AB5*100/80</f>
        <v>63.8078109375</v>
      </c>
      <c r="AC30" s="65" t="n">
        <f aca="false">AC5*100/80</f>
        <v>63.8078109375</v>
      </c>
      <c r="AD30" s="65" t="n">
        <f aca="false">AD5*100/80</f>
        <v>63.8078109375</v>
      </c>
      <c r="AE30" s="65" t="n">
        <f aca="false">AE5*100/80</f>
        <v>63.8078109375</v>
      </c>
      <c r="AF30" s="65" t="n">
        <f aca="false">AF5*100/80</f>
        <v>54.91422890625</v>
      </c>
      <c r="AG30" s="65" t="n">
        <f aca="false">AG5*100/80</f>
        <v>46.020646875</v>
      </c>
      <c r="AH30" s="65" t="n">
        <f aca="false">AH5*100/80</f>
        <v>41.19819375</v>
      </c>
      <c r="AI30" s="65" t="n">
        <f aca="false">AI5*100/80</f>
        <v>36.375740625</v>
      </c>
      <c r="AJ30" s="65" t="n">
        <f aca="false">AJ5*100/80</f>
        <v>28.603903125</v>
      </c>
      <c r="AK30" s="65" t="n">
        <f aca="false">AK5*100/80</f>
        <v>24.102946875</v>
      </c>
      <c r="AL30" s="65" t="n">
        <f aca="false">AL5*100/80</f>
        <v>21.0044625</v>
      </c>
      <c r="AM30" s="65" t="n">
        <f aca="false">AM5*100/80</f>
        <v>9.057825</v>
      </c>
      <c r="AN30" s="65" t="n">
        <f aca="false">AN5*100/80</f>
        <v>9.057825</v>
      </c>
      <c r="AO30" s="65" t="n">
        <f aca="false">AO5*100/80</f>
        <v>9.057825</v>
      </c>
      <c r="AP30" s="65" t="n">
        <f aca="false">AP5*100/80</f>
        <v>0</v>
      </c>
      <c r="AQ30" s="65" t="n">
        <f aca="false">AQ5*100/80</f>
        <v>0</v>
      </c>
      <c r="AR30" s="65" t="n">
        <f aca="false">AR5*100/80</f>
        <v>0</v>
      </c>
      <c r="AS30" s="65" t="n">
        <f aca="false">AS5*100/80</f>
        <v>0</v>
      </c>
      <c r="AT30" s="65" t="n">
        <f aca="false">AT5*100/80</f>
        <v>0</v>
      </c>
    </row>
    <row r="31" customFormat="false" ht="12.75" hidden="false" customHeight="false" outlineLevel="0" collapsed="false">
      <c r="B31" s="66"/>
      <c r="C31" s="67" t="n">
        <f aca="false">SUM(C29:C30)</f>
        <v>6158.3934375</v>
      </c>
      <c r="D31" s="67" t="n">
        <f aca="false">SUM(D29:D30)</f>
        <v>0</v>
      </c>
      <c r="E31" s="67" t="n">
        <f aca="false">SUM(E29:E30)</f>
        <v>0</v>
      </c>
      <c r="F31" s="67" t="n">
        <f aca="false">SUM(F29:F30)</f>
        <v>18.924046875</v>
      </c>
      <c r="G31" s="67" t="n">
        <f aca="false">SUM(G29:G30)</f>
        <v>37.84809375</v>
      </c>
      <c r="H31" s="67" t="n">
        <f aca="false">SUM(H29:H30)</f>
        <v>80.7845703125</v>
      </c>
      <c r="I31" s="67" t="n">
        <f aca="false">SUM(I29:I30)</f>
        <v>123.721046875</v>
      </c>
      <c r="J31" s="67" t="n">
        <f aca="false">SUM(J29:J30)</f>
        <v>150.78315625</v>
      </c>
      <c r="K31" s="67" t="n">
        <f aca="false">SUM(K29:K30)</f>
        <v>165.61493671875</v>
      </c>
      <c r="L31" s="67" t="n">
        <f aca="false">SUM(L29:L30)</f>
        <v>184.270491796875</v>
      </c>
      <c r="M31" s="67" t="n">
        <f aca="false">SUM(M29:M30)</f>
        <v>710.28388125</v>
      </c>
      <c r="N31" s="67" t="n">
        <f aca="false">SUM(N29:N30)</f>
        <v>343.06100625</v>
      </c>
      <c r="O31" s="67" t="n">
        <f aca="false">SUM(O29:O30)</f>
        <v>352.6769125</v>
      </c>
      <c r="P31" s="67" t="n">
        <f aca="false">SUM(P29:P30)</f>
        <v>265.7039828125</v>
      </c>
      <c r="Q31" s="67" t="n">
        <f aca="false">SUM(Q29:Q30)</f>
        <v>245.2591390625</v>
      </c>
      <c r="R31" s="67" t="n">
        <f aca="false">SUM(R29:R30)</f>
        <v>943.0005453125</v>
      </c>
      <c r="S31" s="67" t="n">
        <f aca="false">SUM(S29:S30)</f>
        <v>299.59653515625</v>
      </c>
      <c r="T31" s="67" t="n">
        <f aca="false">SUM(T29:T30)</f>
        <v>217.279040234375</v>
      </c>
      <c r="U31" s="67" t="n">
        <f aca="false">SUM(U29:U30)</f>
        <v>186.312135546875</v>
      </c>
      <c r="V31" s="67" t="n">
        <f aca="false">SUM(V29:V30)</f>
        <v>176.561715234375</v>
      </c>
      <c r="W31" s="67" t="n">
        <f aca="false">SUM(W29:W30)</f>
        <v>168.871008984375</v>
      </c>
      <c r="X31" s="67" t="n">
        <f aca="false">SUM(X29:X30)</f>
        <v>158.328008203125</v>
      </c>
      <c r="Y31" s="67" t="n">
        <f aca="false">SUM(Y29:Y30)</f>
        <v>140.320174609375</v>
      </c>
      <c r="Z31" s="67" t="n">
        <f aca="false">SUM(Z29:Z30)</f>
        <v>129.300752734375</v>
      </c>
      <c r="AA31" s="67" t="n">
        <f aca="false">SUM(AA29:AA30)</f>
        <v>116.436218359375</v>
      </c>
      <c r="AB31" s="67" t="n">
        <f aca="false">SUM(AB29:AB30)</f>
        <v>109.201218359375</v>
      </c>
      <c r="AC31" s="67" t="n">
        <f aca="false">SUM(AC29:AC30)</f>
        <v>105.1060953125</v>
      </c>
      <c r="AD31" s="67" t="n">
        <f aca="false">SUM(AD29:AD30)</f>
        <v>100.595525</v>
      </c>
      <c r="AE31" s="67" t="n">
        <f aca="false">SUM(AE29:AE30)</f>
        <v>95.169275</v>
      </c>
      <c r="AF31" s="67" t="n">
        <f aca="false">SUM(AF29:AF30)</f>
        <v>86.27569296875</v>
      </c>
      <c r="AG31" s="67" t="n">
        <f aca="false">SUM(AG29:AG30)</f>
        <v>77.3821109375</v>
      </c>
      <c r="AH31" s="67" t="n">
        <f aca="false">SUM(AH29:AH30)</f>
        <v>72.5596578125</v>
      </c>
      <c r="AI31" s="67" t="n">
        <f aca="false">SUM(AI29:AI30)</f>
        <v>67.7372046875</v>
      </c>
      <c r="AJ31" s="67" t="n">
        <f aca="false">SUM(AJ29:AJ30)</f>
        <v>59.9653671875</v>
      </c>
      <c r="AK31" s="67" t="n">
        <f aca="false">SUM(AK29:AK30)</f>
        <v>52.73432890625</v>
      </c>
      <c r="AL31" s="67" t="n">
        <f aca="false">SUM(AL29:AL30)</f>
        <v>49.63584453125</v>
      </c>
      <c r="AM31" s="67" t="n">
        <f aca="false">SUM(AM29:AM30)</f>
        <v>32.48226796875</v>
      </c>
      <c r="AN31" s="67" t="n">
        <f aca="false">SUM(AN29:AN30)</f>
        <v>21.090534375</v>
      </c>
      <c r="AO31" s="67" t="n">
        <f aca="false">SUM(AO29:AO30)</f>
        <v>13.520915625</v>
      </c>
      <c r="AP31" s="67" t="n">
        <f aca="false">SUM(AP29:AP30)</f>
        <v>0</v>
      </c>
      <c r="AQ31" s="67" t="n">
        <f aca="false">SUM(AQ29:AQ30)</f>
        <v>0</v>
      </c>
      <c r="AR31" s="67" t="n">
        <f aca="false">SUM(AR29:AR30)</f>
        <v>0</v>
      </c>
      <c r="AS31" s="67" t="n">
        <f aca="false">SUM(AS29:AS30)</f>
        <v>0</v>
      </c>
      <c r="AT31" s="67" t="n">
        <f aca="false">SUM(AT29:AT30)</f>
        <v>0</v>
      </c>
    </row>
    <row r="32" customFormat="false" ht="4.5" hidden="false" customHeight="true" outlineLevel="0" collapsed="false">
      <c r="B32" s="68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customFormat="false" ht="6" hidden="false" customHeight="true" outlineLevel="0" collapsed="false">
      <c r="A33" s="100"/>
      <c r="B33" s="100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</row>
    <row r="34" customFormat="false" ht="4.5" hidden="false" customHeight="true" outlineLevel="0" collapsed="false"/>
    <row r="35" customFormat="false" ht="12.75" hidden="false" customHeight="false" outlineLevel="0" collapsed="false">
      <c r="B35" s="2" t="s">
        <v>42</v>
      </c>
      <c r="D35" s="70" t="n">
        <v>0.35</v>
      </c>
    </row>
    <row r="36" customFormat="false" ht="12.75" hidden="false" customHeight="false" outlineLevel="0" collapsed="false">
      <c r="A36" s="63"/>
      <c r="B36" s="64" t="s">
        <v>1</v>
      </c>
      <c r="C36" s="64" t="s">
        <v>110</v>
      </c>
      <c r="D36" s="64" t="s">
        <v>111</v>
      </c>
      <c r="E36" s="64" t="s">
        <v>112</v>
      </c>
      <c r="F36" s="64" t="s">
        <v>113</v>
      </c>
      <c r="G36" s="64" t="s">
        <v>114</v>
      </c>
      <c r="H36" s="64" t="s">
        <v>115</v>
      </c>
      <c r="I36" s="64" t="s">
        <v>116</v>
      </c>
      <c r="J36" s="64" t="s">
        <v>117</v>
      </c>
      <c r="K36" s="64" t="s">
        <v>118</v>
      </c>
      <c r="L36" s="64" t="s">
        <v>119</v>
      </c>
      <c r="M36" s="64" t="s">
        <v>120</v>
      </c>
      <c r="N36" s="64" t="s">
        <v>121</v>
      </c>
      <c r="O36" s="64" t="s">
        <v>122</v>
      </c>
      <c r="P36" s="64" t="s">
        <v>123</v>
      </c>
      <c r="Q36" s="64" t="s">
        <v>124</v>
      </c>
      <c r="R36" s="64" t="s">
        <v>125</v>
      </c>
      <c r="S36" s="64" t="s">
        <v>126</v>
      </c>
      <c r="T36" s="64" t="s">
        <v>127</v>
      </c>
      <c r="U36" s="64" t="s">
        <v>128</v>
      </c>
      <c r="V36" s="64" t="s">
        <v>129</v>
      </c>
      <c r="W36" s="64" t="s">
        <v>130</v>
      </c>
      <c r="X36" s="64" t="s">
        <v>131</v>
      </c>
      <c r="Y36" s="64" t="s">
        <v>132</v>
      </c>
      <c r="Z36" s="64" t="s">
        <v>133</v>
      </c>
      <c r="AA36" s="64" t="s">
        <v>134</v>
      </c>
      <c r="AB36" s="64" t="s">
        <v>135</v>
      </c>
      <c r="AC36" s="64" t="s">
        <v>136</v>
      </c>
      <c r="AD36" s="64" t="s">
        <v>137</v>
      </c>
      <c r="AE36" s="64" t="s">
        <v>138</v>
      </c>
      <c r="AF36" s="64" t="s">
        <v>139</v>
      </c>
      <c r="AG36" s="64" t="s">
        <v>140</v>
      </c>
      <c r="AH36" s="64" t="s">
        <v>141</v>
      </c>
      <c r="AI36" s="64" t="s">
        <v>142</v>
      </c>
      <c r="AJ36" s="64" t="s">
        <v>143</v>
      </c>
      <c r="AK36" s="64" t="s">
        <v>144</v>
      </c>
      <c r="AL36" s="64" t="s">
        <v>145</v>
      </c>
      <c r="AM36" s="64" t="s">
        <v>146</v>
      </c>
      <c r="AN36" s="64" t="s">
        <v>147</v>
      </c>
      <c r="AO36" s="64" t="s">
        <v>148</v>
      </c>
      <c r="AP36" s="64" t="s">
        <v>149</v>
      </c>
      <c r="AQ36" s="64" t="s">
        <v>150</v>
      </c>
      <c r="AR36" s="64" t="s">
        <v>151</v>
      </c>
      <c r="AS36" s="64" t="s">
        <v>152</v>
      </c>
      <c r="AT36" s="64" t="s">
        <v>153</v>
      </c>
    </row>
    <row r="37" customFormat="false" ht="12.75" hidden="false" customHeight="false" outlineLevel="0" collapsed="false">
      <c r="B37" s="8" t="s">
        <v>7</v>
      </c>
      <c r="C37" s="8" t="n">
        <f aca="false">SUM(D37:ZZ37)</f>
        <v>985.6783125</v>
      </c>
      <c r="D37" s="65" t="n">
        <f aca="false">D29*$D$35</f>
        <v>0</v>
      </c>
      <c r="E37" s="65" t="n">
        <f aca="false">E29*$D$35</f>
        <v>0</v>
      </c>
      <c r="F37" s="65" t="n">
        <f aca="false">F29*$D$35</f>
        <v>6.62341640625</v>
      </c>
      <c r="G37" s="65" t="n">
        <f aca="false">G29*$D$35</f>
        <v>13.2468328125</v>
      </c>
      <c r="H37" s="65" t="n">
        <f aca="false">H29*$D$35</f>
        <v>20.349002734375</v>
      </c>
      <c r="I37" s="65" t="n">
        <f aca="false">I29*$D$35</f>
        <v>27.45117265625</v>
      </c>
      <c r="J37" s="65" t="n">
        <f aca="false">J29*$D$35</f>
        <v>27.28499375</v>
      </c>
      <c r="K37" s="65" t="n">
        <f aca="false">K29*$D$35</f>
        <v>27.7696822265625</v>
      </c>
      <c r="L37" s="65" t="n">
        <f aca="false">L29*$D$35</f>
        <v>35.1438711914063</v>
      </c>
      <c r="M37" s="65" t="n">
        <f aca="false">M29*$D$35</f>
        <v>216.67355390625</v>
      </c>
      <c r="N37" s="65" t="n">
        <f aca="false">N29*$D$35</f>
        <v>81.190265625</v>
      </c>
      <c r="O37" s="65" t="n">
        <f aca="false">O29*$D$35</f>
        <v>77.233625</v>
      </c>
      <c r="P37" s="65" t="n">
        <f aca="false">P29*$D$35</f>
        <v>42.573453125</v>
      </c>
      <c r="Q37" s="65" t="n">
        <f aca="false">Q29*$D$35</f>
        <v>31.198111328125</v>
      </c>
      <c r="R37" s="65" t="n">
        <f aca="false">R29*$D$35</f>
        <v>31.198111328125</v>
      </c>
      <c r="S37" s="65" t="n">
        <f aca="false">S29*$D$35</f>
        <v>29.7662030859375</v>
      </c>
      <c r="T37" s="65" t="n">
        <f aca="false">T29*$D$35</f>
        <v>26.7866548632813</v>
      </c>
      <c r="U37" s="65" t="n">
        <f aca="false">U29*$D$35</f>
        <v>26.1243132226562</v>
      </c>
      <c r="V37" s="65" t="n">
        <f aca="false">V29*$D$35</f>
        <v>23.5042258007813</v>
      </c>
      <c r="W37" s="65" t="n">
        <f aca="false">W29*$D$35</f>
        <v>21.6050383007813</v>
      </c>
      <c r="X37" s="65" t="n">
        <f aca="false">X29*$D$35</f>
        <v>21.6050383007813</v>
      </c>
      <c r="Y37" s="65" t="n">
        <f aca="false">Y29*$D$35</f>
        <v>18.4199425976563</v>
      </c>
      <c r="Z37" s="65" t="n">
        <f aca="false">Z29*$D$35</f>
        <v>18.4199425976563</v>
      </c>
      <c r="AA37" s="65" t="n">
        <f aca="false">AA29*$D$35</f>
        <v>18.4199425976563</v>
      </c>
      <c r="AB37" s="65" t="n">
        <f aca="false">AB29*$D$35</f>
        <v>15.8876925976563</v>
      </c>
      <c r="AC37" s="65" t="n">
        <f aca="false">AC29*$D$35</f>
        <v>14.45439953125</v>
      </c>
      <c r="AD37" s="65" t="n">
        <f aca="false">AD29*$D$35</f>
        <v>12.875699921875</v>
      </c>
      <c r="AE37" s="65" t="n">
        <f aca="false">AE29*$D$35</f>
        <v>10.976512421875</v>
      </c>
      <c r="AF37" s="65" t="n">
        <f aca="false">AF29*$D$35</f>
        <v>10.976512421875</v>
      </c>
      <c r="AG37" s="65" t="n">
        <f aca="false">AG29*$D$35</f>
        <v>10.976512421875</v>
      </c>
      <c r="AH37" s="65" t="n">
        <f aca="false">AH29*$D$35</f>
        <v>10.976512421875</v>
      </c>
      <c r="AI37" s="65" t="n">
        <f aca="false">AI29*$D$35</f>
        <v>10.976512421875</v>
      </c>
      <c r="AJ37" s="65" t="n">
        <f aca="false">AJ29*$D$35</f>
        <v>10.976512421875</v>
      </c>
      <c r="AK37" s="65" t="n">
        <f aca="false">AK29*$D$35</f>
        <v>10.0209837109375</v>
      </c>
      <c r="AL37" s="65" t="n">
        <f aca="false">AL29*$D$35</f>
        <v>10.0209837109375</v>
      </c>
      <c r="AM37" s="65" t="n">
        <f aca="false">AM29*$D$35</f>
        <v>8.1985550390625</v>
      </c>
      <c r="AN37" s="65" t="n">
        <f aca="false">AN29*$D$35</f>
        <v>4.21144828125</v>
      </c>
      <c r="AO37" s="65" t="n">
        <f aca="false">AO29*$D$35</f>
        <v>1.56208171875</v>
      </c>
      <c r="AP37" s="65" t="n">
        <f aca="false">AP29*$D$35</f>
        <v>0</v>
      </c>
      <c r="AQ37" s="65" t="n">
        <f aca="false">AQ29*$D$35</f>
        <v>0</v>
      </c>
      <c r="AR37" s="65" t="n">
        <f aca="false">AR29*$D$35</f>
        <v>0</v>
      </c>
      <c r="AS37" s="65" t="n">
        <f aca="false">AS29*$D$35</f>
        <v>0</v>
      </c>
      <c r="AT37" s="65" t="n">
        <f aca="false">AT29*$D$35</f>
        <v>0</v>
      </c>
    </row>
    <row r="38" customFormat="false" ht="12.75" hidden="false" customHeight="false" outlineLevel="0" collapsed="false">
      <c r="B38" s="8" t="s">
        <v>8</v>
      </c>
      <c r="C38" s="8" t="n">
        <f aca="false">SUM(D38:ZZ38)</f>
        <v>1169.759390625</v>
      </c>
      <c r="D38" s="65" t="n">
        <f aca="false">D30*$D$35</f>
        <v>0</v>
      </c>
      <c r="E38" s="65" t="n">
        <f aca="false">E30*$D$35</f>
        <v>0</v>
      </c>
      <c r="F38" s="65" t="n">
        <f aca="false">F30*$D$35</f>
        <v>0</v>
      </c>
      <c r="G38" s="65" t="n">
        <f aca="false">G30*$D$35</f>
        <v>0</v>
      </c>
      <c r="H38" s="65" t="n">
        <f aca="false">H30*$D$35</f>
        <v>7.925596875</v>
      </c>
      <c r="I38" s="65" t="n">
        <f aca="false">I30*$D$35</f>
        <v>15.85119375</v>
      </c>
      <c r="J38" s="65" t="n">
        <f aca="false">J30*$D$35</f>
        <v>25.4891109375</v>
      </c>
      <c r="K38" s="65" t="n">
        <f aca="false">K30*$D$35</f>
        <v>30.195545625</v>
      </c>
      <c r="L38" s="65" t="n">
        <f aca="false">L30*$D$35</f>
        <v>29.3508009375</v>
      </c>
      <c r="M38" s="65" t="n">
        <f aca="false">M30*$D$35</f>
        <v>31.92580453125</v>
      </c>
      <c r="N38" s="65" t="n">
        <f aca="false">N30*$D$35</f>
        <v>38.8810865625</v>
      </c>
      <c r="O38" s="65" t="n">
        <f aca="false">O30*$D$35</f>
        <v>46.203294375</v>
      </c>
      <c r="P38" s="65" t="n">
        <f aca="false">P30*$D$35</f>
        <v>50.422940859375</v>
      </c>
      <c r="Q38" s="65" t="n">
        <f aca="false">Q30*$D$35</f>
        <v>54.64258734375</v>
      </c>
      <c r="R38" s="65" t="n">
        <f aca="false">R30*$D$35</f>
        <v>298.85207953125</v>
      </c>
      <c r="S38" s="65" t="n">
        <f aca="false">S30*$D$35</f>
        <v>75.09258421875</v>
      </c>
      <c r="T38" s="65" t="n">
        <f aca="false">T30*$D$35</f>
        <v>49.26100921875</v>
      </c>
      <c r="U38" s="65" t="n">
        <f aca="false">U30*$D$35</f>
        <v>39.08493421875</v>
      </c>
      <c r="V38" s="65" t="n">
        <f aca="false">V30*$D$35</f>
        <v>38.29237453125</v>
      </c>
      <c r="W38" s="65" t="n">
        <f aca="false">W30*$D$35</f>
        <v>37.49981484375</v>
      </c>
      <c r="X38" s="65" t="n">
        <f aca="false">X30*$D$35</f>
        <v>33.8097645703125</v>
      </c>
      <c r="Y38" s="65" t="n">
        <f aca="false">Y30*$D$35</f>
        <v>30.692118515625</v>
      </c>
      <c r="Z38" s="65" t="n">
        <f aca="false">Z30*$D$35</f>
        <v>26.835320859375</v>
      </c>
      <c r="AA38" s="65" t="n">
        <f aca="false">AA30*$D$35</f>
        <v>22.332733828125</v>
      </c>
      <c r="AB38" s="65" t="n">
        <f aca="false">AB30*$D$35</f>
        <v>22.332733828125</v>
      </c>
      <c r="AC38" s="65" t="n">
        <f aca="false">AC30*$D$35</f>
        <v>22.332733828125</v>
      </c>
      <c r="AD38" s="65" t="n">
        <f aca="false">AD30*$D$35</f>
        <v>22.332733828125</v>
      </c>
      <c r="AE38" s="65" t="n">
        <f aca="false">AE30*$D$35</f>
        <v>22.332733828125</v>
      </c>
      <c r="AF38" s="65" t="n">
        <f aca="false">AF30*$D$35</f>
        <v>19.2199801171875</v>
      </c>
      <c r="AG38" s="65" t="n">
        <f aca="false">AG30*$D$35</f>
        <v>16.10722640625</v>
      </c>
      <c r="AH38" s="65" t="n">
        <f aca="false">AH30*$D$35</f>
        <v>14.4193678125</v>
      </c>
      <c r="AI38" s="65" t="n">
        <f aca="false">AI30*$D$35</f>
        <v>12.73150921875</v>
      </c>
      <c r="AJ38" s="65" t="n">
        <f aca="false">AJ30*$D$35</f>
        <v>10.01136609375</v>
      </c>
      <c r="AK38" s="65" t="n">
        <f aca="false">AK30*$D$35</f>
        <v>8.43603140625</v>
      </c>
      <c r="AL38" s="65" t="n">
        <f aca="false">AL30*$D$35</f>
        <v>7.351561875</v>
      </c>
      <c r="AM38" s="65" t="n">
        <f aca="false">AM30*$D$35</f>
        <v>3.17023875</v>
      </c>
      <c r="AN38" s="65" t="n">
        <f aca="false">AN30*$D$35</f>
        <v>3.17023875</v>
      </c>
      <c r="AO38" s="65" t="n">
        <f aca="false">AO30*$D$35</f>
        <v>3.17023875</v>
      </c>
      <c r="AP38" s="65" t="n">
        <f aca="false">AP30*$D$35</f>
        <v>0</v>
      </c>
      <c r="AQ38" s="65" t="n">
        <f aca="false">AQ30*$D$35</f>
        <v>0</v>
      </c>
      <c r="AR38" s="65" t="n">
        <f aca="false">AR30*$D$35</f>
        <v>0</v>
      </c>
      <c r="AS38" s="65" t="n">
        <f aca="false">AS30*$D$35</f>
        <v>0</v>
      </c>
      <c r="AT38" s="65" t="n">
        <f aca="false">AT30*$D$35</f>
        <v>0</v>
      </c>
    </row>
    <row r="39" customFormat="false" ht="12.75" hidden="false" customHeight="false" outlineLevel="0" collapsed="false">
      <c r="B39" s="66"/>
      <c r="C39" s="67" t="n">
        <f aca="false">SUM(C37:C38)</f>
        <v>2155.437703125</v>
      </c>
      <c r="D39" s="67" t="n">
        <f aca="false">SUM(D37:D38)</f>
        <v>0</v>
      </c>
      <c r="E39" s="67" t="n">
        <f aca="false">SUM(E37:E38)</f>
        <v>0</v>
      </c>
      <c r="F39" s="67" t="n">
        <f aca="false">SUM(F37:F38)</f>
        <v>6.62341640625</v>
      </c>
      <c r="G39" s="67" t="n">
        <f aca="false">SUM(G37:G38)</f>
        <v>13.2468328125</v>
      </c>
      <c r="H39" s="67" t="n">
        <f aca="false">SUM(H37:H38)</f>
        <v>28.274599609375</v>
      </c>
      <c r="I39" s="67" t="n">
        <f aca="false">SUM(I37:I38)</f>
        <v>43.30236640625</v>
      </c>
      <c r="J39" s="67" t="n">
        <f aca="false">SUM(J37:J38)</f>
        <v>52.7741046875</v>
      </c>
      <c r="K39" s="67" t="n">
        <f aca="false">SUM(K37:K38)</f>
        <v>57.9652278515625</v>
      </c>
      <c r="L39" s="67" t="n">
        <f aca="false">SUM(L37:L38)</f>
        <v>64.4946721289063</v>
      </c>
      <c r="M39" s="67" t="n">
        <f aca="false">SUM(M37:M38)</f>
        <v>248.5993584375</v>
      </c>
      <c r="N39" s="67" t="n">
        <f aca="false">SUM(N37:N38)</f>
        <v>120.0713521875</v>
      </c>
      <c r="O39" s="67" t="n">
        <f aca="false">SUM(O37:O38)</f>
        <v>123.436919375</v>
      </c>
      <c r="P39" s="67" t="n">
        <f aca="false">SUM(P37:P38)</f>
        <v>92.996393984375</v>
      </c>
      <c r="Q39" s="67" t="n">
        <f aca="false">SUM(Q37:Q38)</f>
        <v>85.840698671875</v>
      </c>
      <c r="R39" s="67" t="n">
        <f aca="false">SUM(R37:R38)</f>
        <v>330.050190859375</v>
      </c>
      <c r="S39" s="67" t="n">
        <f aca="false">SUM(S37:S38)</f>
        <v>104.858787304688</v>
      </c>
      <c r="T39" s="67" t="n">
        <f aca="false">SUM(T37:T38)</f>
        <v>76.0476640820313</v>
      </c>
      <c r="U39" s="67" t="n">
        <f aca="false">SUM(U37:U38)</f>
        <v>65.2092474414062</v>
      </c>
      <c r="V39" s="67" t="n">
        <f aca="false">SUM(V37:V38)</f>
        <v>61.7966003320312</v>
      </c>
      <c r="W39" s="67" t="n">
        <f aca="false">SUM(W37:W38)</f>
        <v>59.1048531445313</v>
      </c>
      <c r="X39" s="67" t="n">
        <f aca="false">SUM(X37:X38)</f>
        <v>55.4148028710937</v>
      </c>
      <c r="Y39" s="67" t="n">
        <f aca="false">SUM(Y37:Y38)</f>
        <v>49.1120611132813</v>
      </c>
      <c r="Z39" s="67" t="n">
        <f aca="false">SUM(Z37:Z38)</f>
        <v>45.2552634570313</v>
      </c>
      <c r="AA39" s="67" t="n">
        <f aca="false">SUM(AA37:AA38)</f>
        <v>40.7526764257812</v>
      </c>
      <c r="AB39" s="67" t="n">
        <f aca="false">SUM(AB37:AB38)</f>
        <v>38.2204264257813</v>
      </c>
      <c r="AC39" s="67" t="n">
        <f aca="false">SUM(AC37:AC38)</f>
        <v>36.787133359375</v>
      </c>
      <c r="AD39" s="67" t="n">
        <f aca="false">SUM(AD37:AD38)</f>
        <v>35.20843375</v>
      </c>
      <c r="AE39" s="67" t="n">
        <f aca="false">SUM(AE37:AE38)</f>
        <v>33.30924625</v>
      </c>
      <c r="AF39" s="67" t="n">
        <f aca="false">SUM(AF37:AF38)</f>
        <v>30.1964925390625</v>
      </c>
      <c r="AG39" s="67" t="n">
        <f aca="false">SUM(AG37:AG38)</f>
        <v>27.083738828125</v>
      </c>
      <c r="AH39" s="67" t="n">
        <f aca="false">SUM(AH37:AH38)</f>
        <v>25.395880234375</v>
      </c>
      <c r="AI39" s="67" t="n">
        <f aca="false">SUM(AI37:AI38)</f>
        <v>23.708021640625</v>
      </c>
      <c r="AJ39" s="67" t="n">
        <f aca="false">SUM(AJ37:AJ38)</f>
        <v>20.987878515625</v>
      </c>
      <c r="AK39" s="67" t="n">
        <f aca="false">SUM(AK37:AK38)</f>
        <v>18.4570151171875</v>
      </c>
      <c r="AL39" s="67" t="n">
        <f aca="false">SUM(AL37:AL38)</f>
        <v>17.3725455859375</v>
      </c>
      <c r="AM39" s="67" t="n">
        <f aca="false">SUM(AM37:AM38)</f>
        <v>11.3687937890625</v>
      </c>
      <c r="AN39" s="67" t="n">
        <f aca="false">SUM(AN37:AN38)</f>
        <v>7.38168703125</v>
      </c>
      <c r="AO39" s="67" t="n">
        <f aca="false">SUM(AO37:AO38)</f>
        <v>4.73232046875</v>
      </c>
      <c r="AP39" s="67" t="n">
        <f aca="false">SUM(AP37:AP38)</f>
        <v>0</v>
      </c>
      <c r="AQ39" s="67" t="n">
        <f aca="false">SUM(AQ37:AQ38)</f>
        <v>0</v>
      </c>
      <c r="AR39" s="67" t="n">
        <f aca="false">SUM(AR37:AR38)</f>
        <v>0</v>
      </c>
      <c r="AS39" s="67" t="n">
        <f aca="false">SUM(AS37:AS38)</f>
        <v>0</v>
      </c>
      <c r="AT39" s="67" t="n">
        <f aca="false">SUM(AT37:AT38)</f>
        <v>0</v>
      </c>
    </row>
    <row r="41" customFormat="false" ht="12.75" hidden="false" customHeight="false" outlineLevel="0" collapsed="false">
      <c r="B41" s="102" t="s">
        <v>166</v>
      </c>
      <c r="C41" s="103"/>
      <c r="D41" s="70"/>
    </row>
    <row r="42" customFormat="false" ht="12.75" hidden="false" customHeight="false" outlineLevel="0" collapsed="false">
      <c r="A42" s="63"/>
      <c r="B42" s="64" t="s">
        <v>1</v>
      </c>
      <c r="C42" s="64" t="s">
        <v>110</v>
      </c>
      <c r="D42" s="64" t="s">
        <v>111</v>
      </c>
      <c r="E42" s="64" t="s">
        <v>112</v>
      </c>
      <c r="F42" s="64" t="s">
        <v>113</v>
      </c>
      <c r="G42" s="64" t="s">
        <v>114</v>
      </c>
      <c r="H42" s="64" t="s">
        <v>115</v>
      </c>
      <c r="I42" s="64" t="s">
        <v>116</v>
      </c>
      <c r="J42" s="64" t="s">
        <v>117</v>
      </c>
      <c r="K42" s="64" t="s">
        <v>118</v>
      </c>
      <c r="L42" s="64" t="s">
        <v>119</v>
      </c>
      <c r="M42" s="64" t="s">
        <v>120</v>
      </c>
      <c r="N42" s="64" t="s">
        <v>121</v>
      </c>
      <c r="O42" s="64" t="s">
        <v>122</v>
      </c>
      <c r="P42" s="64" t="s">
        <v>123</v>
      </c>
      <c r="Q42" s="64" t="s">
        <v>124</v>
      </c>
      <c r="R42" s="64" t="s">
        <v>125</v>
      </c>
      <c r="S42" s="64" t="s">
        <v>126</v>
      </c>
      <c r="T42" s="64" t="s">
        <v>127</v>
      </c>
      <c r="U42" s="64" t="s">
        <v>128</v>
      </c>
      <c r="V42" s="64" t="s">
        <v>129</v>
      </c>
      <c r="W42" s="64" t="s">
        <v>130</v>
      </c>
      <c r="X42" s="64" t="s">
        <v>131</v>
      </c>
      <c r="Y42" s="64" t="s">
        <v>132</v>
      </c>
      <c r="Z42" s="64" t="s">
        <v>133</v>
      </c>
      <c r="AA42" s="64" t="s">
        <v>134</v>
      </c>
      <c r="AB42" s="64" t="s">
        <v>135</v>
      </c>
      <c r="AC42" s="64" t="s">
        <v>136</v>
      </c>
      <c r="AD42" s="64" t="s">
        <v>137</v>
      </c>
      <c r="AE42" s="64" t="s">
        <v>138</v>
      </c>
      <c r="AF42" s="64" t="s">
        <v>139</v>
      </c>
      <c r="AG42" s="64" t="s">
        <v>140</v>
      </c>
      <c r="AH42" s="64" t="s">
        <v>141</v>
      </c>
      <c r="AI42" s="64" t="s">
        <v>142</v>
      </c>
      <c r="AJ42" s="64" t="s">
        <v>143</v>
      </c>
      <c r="AK42" s="64" t="s">
        <v>144</v>
      </c>
      <c r="AL42" s="64" t="s">
        <v>145</v>
      </c>
      <c r="AM42" s="64" t="s">
        <v>146</v>
      </c>
      <c r="AN42" s="64" t="s">
        <v>147</v>
      </c>
      <c r="AO42" s="64" t="s">
        <v>148</v>
      </c>
      <c r="AP42" s="64" t="s">
        <v>149</v>
      </c>
      <c r="AQ42" s="64" t="s">
        <v>150</v>
      </c>
      <c r="AR42" s="64" t="s">
        <v>151</v>
      </c>
      <c r="AS42" s="64" t="s">
        <v>152</v>
      </c>
      <c r="AT42" s="64" t="s">
        <v>153</v>
      </c>
    </row>
    <row r="43" customFormat="false" ht="12.75" hidden="false" customHeight="false" outlineLevel="0" collapsed="false">
      <c r="B43" s="8" t="s">
        <v>7</v>
      </c>
      <c r="C43" s="8" t="n">
        <f aca="false">MAX(D43:ZZ43)</f>
        <v>985.6783125</v>
      </c>
      <c r="D43" s="65" t="n">
        <f aca="false">D37</f>
        <v>0</v>
      </c>
      <c r="E43" s="65" t="n">
        <f aca="false">D43+E37</f>
        <v>0</v>
      </c>
      <c r="F43" s="65" t="n">
        <f aca="false">E43+F37</f>
        <v>6.62341640625</v>
      </c>
      <c r="G43" s="65" t="n">
        <f aca="false">F43+G37</f>
        <v>19.87024921875</v>
      </c>
      <c r="H43" s="65" t="n">
        <f aca="false">G43+H37</f>
        <v>40.219251953125</v>
      </c>
      <c r="I43" s="65" t="n">
        <f aca="false">H43+I37</f>
        <v>67.670424609375</v>
      </c>
      <c r="J43" s="65" t="n">
        <f aca="false">I43+J37</f>
        <v>94.955418359375</v>
      </c>
      <c r="K43" s="65" t="n">
        <f aca="false">J43+K37</f>
        <v>122.725100585937</v>
      </c>
      <c r="L43" s="65" t="n">
        <f aca="false">K43+L37</f>
        <v>157.868971777344</v>
      </c>
      <c r="M43" s="65" t="n">
        <f aca="false">L43+M37</f>
        <v>374.542525683594</v>
      </c>
      <c r="N43" s="65" t="n">
        <f aca="false">M43+N37</f>
        <v>455.732791308594</v>
      </c>
      <c r="O43" s="65" t="n">
        <f aca="false">N43+O37</f>
        <v>532.966416308594</v>
      </c>
      <c r="P43" s="65" t="n">
        <f aca="false">O43+P37</f>
        <v>575.539869433594</v>
      </c>
      <c r="Q43" s="65" t="n">
        <f aca="false">P43+Q37</f>
        <v>606.737980761719</v>
      </c>
      <c r="R43" s="65" t="n">
        <f aca="false">Q43+R37</f>
        <v>637.936092089844</v>
      </c>
      <c r="S43" s="65" t="n">
        <f aca="false">R43+S37</f>
        <v>667.702295175781</v>
      </c>
      <c r="T43" s="65" t="n">
        <f aca="false">S43+T37</f>
        <v>694.488950039063</v>
      </c>
      <c r="U43" s="65" t="n">
        <f aca="false">T43+U37</f>
        <v>720.613263261719</v>
      </c>
      <c r="V43" s="65" t="n">
        <f aca="false">U43+V37</f>
        <v>744.1174890625</v>
      </c>
      <c r="W43" s="65" t="n">
        <f aca="false">V43+W37</f>
        <v>765.722527363281</v>
      </c>
      <c r="X43" s="65" t="n">
        <f aca="false">W43+X37</f>
        <v>787.327565664063</v>
      </c>
      <c r="Y43" s="65" t="n">
        <f aca="false">X43+Y37</f>
        <v>805.747508261719</v>
      </c>
      <c r="Z43" s="65" t="n">
        <f aca="false">Y43+Z37</f>
        <v>824.167450859375</v>
      </c>
      <c r="AA43" s="65" t="n">
        <f aca="false">Z43+AA37</f>
        <v>842.587393457031</v>
      </c>
      <c r="AB43" s="65" t="n">
        <f aca="false">AA43+AB37</f>
        <v>858.475086054688</v>
      </c>
      <c r="AC43" s="65" t="n">
        <f aca="false">AB43+AC37</f>
        <v>872.929485585938</v>
      </c>
      <c r="AD43" s="65" t="n">
        <f aca="false">AC43+AD37</f>
        <v>885.805185507813</v>
      </c>
      <c r="AE43" s="65" t="n">
        <f aca="false">AD43+AE37</f>
        <v>896.781697929688</v>
      </c>
      <c r="AF43" s="65" t="n">
        <f aca="false">AE43+AF37</f>
        <v>907.758210351563</v>
      </c>
      <c r="AG43" s="65" t="n">
        <f aca="false">AF43+AG37</f>
        <v>918.734722773438</v>
      </c>
      <c r="AH43" s="65" t="n">
        <f aca="false">AG43+AH37</f>
        <v>929.711235195313</v>
      </c>
      <c r="AI43" s="65" t="n">
        <f aca="false">AH43+AI37</f>
        <v>940.687747617188</v>
      </c>
      <c r="AJ43" s="65" t="n">
        <f aca="false">AI43+AJ37</f>
        <v>951.664260039063</v>
      </c>
      <c r="AK43" s="65" t="n">
        <f aca="false">AJ43+AK37</f>
        <v>961.68524375</v>
      </c>
      <c r="AL43" s="65" t="n">
        <f aca="false">AK43+AL37</f>
        <v>971.706227460938</v>
      </c>
      <c r="AM43" s="65" t="n">
        <f aca="false">AL43+AM37</f>
        <v>979.9047825</v>
      </c>
      <c r="AN43" s="65" t="n">
        <f aca="false">AM43+AN37</f>
        <v>984.11623078125</v>
      </c>
      <c r="AO43" s="65" t="n">
        <f aca="false">AN43+AO37</f>
        <v>985.6783125</v>
      </c>
      <c r="AP43" s="65" t="n">
        <f aca="false">AO43+AP37</f>
        <v>985.6783125</v>
      </c>
      <c r="AQ43" s="65" t="n">
        <f aca="false">AP43+AQ37</f>
        <v>985.6783125</v>
      </c>
      <c r="AR43" s="65" t="n">
        <f aca="false">AQ43+AR37</f>
        <v>985.6783125</v>
      </c>
      <c r="AS43" s="65" t="n">
        <f aca="false">AR43+AS37</f>
        <v>985.6783125</v>
      </c>
      <c r="AT43" s="65" t="n">
        <f aca="false">AS43+AT37</f>
        <v>985.6783125</v>
      </c>
    </row>
    <row r="44" customFormat="false" ht="12.75" hidden="false" customHeight="false" outlineLevel="0" collapsed="false">
      <c r="B44" s="8" t="s">
        <v>8</v>
      </c>
      <c r="C44" s="8" t="n">
        <f aca="false">MAX(D44:ZZ44)</f>
        <v>1169.759390625</v>
      </c>
      <c r="D44" s="65" t="n">
        <f aca="false">D38</f>
        <v>0</v>
      </c>
      <c r="E44" s="65" t="n">
        <f aca="false">D44+E38</f>
        <v>0</v>
      </c>
      <c r="F44" s="65" t="n">
        <f aca="false">E44+F38</f>
        <v>0</v>
      </c>
      <c r="G44" s="65" t="n">
        <f aca="false">F44+G38</f>
        <v>0</v>
      </c>
      <c r="H44" s="65" t="n">
        <f aca="false">G44+H38</f>
        <v>7.925596875</v>
      </c>
      <c r="I44" s="65" t="n">
        <f aca="false">H44+I38</f>
        <v>23.776790625</v>
      </c>
      <c r="J44" s="65" t="n">
        <f aca="false">I44+J38</f>
        <v>49.2659015625</v>
      </c>
      <c r="K44" s="65" t="n">
        <f aca="false">J44+K38</f>
        <v>79.4614471875</v>
      </c>
      <c r="L44" s="65" t="n">
        <f aca="false">K44+L38</f>
        <v>108.812248125</v>
      </c>
      <c r="M44" s="65" t="n">
        <f aca="false">L44+M38</f>
        <v>140.73805265625</v>
      </c>
      <c r="N44" s="65" t="n">
        <f aca="false">M44+N38</f>
        <v>179.61913921875</v>
      </c>
      <c r="O44" s="65" t="n">
        <f aca="false">N44+O38</f>
        <v>225.82243359375</v>
      </c>
      <c r="P44" s="65" t="n">
        <f aca="false">O44+P38</f>
        <v>276.245374453125</v>
      </c>
      <c r="Q44" s="65" t="n">
        <f aca="false">P44+Q38</f>
        <v>330.887961796875</v>
      </c>
      <c r="R44" s="65" t="n">
        <f aca="false">Q44+R38</f>
        <v>629.740041328125</v>
      </c>
      <c r="S44" s="65" t="n">
        <f aca="false">R44+S38</f>
        <v>704.832625546875</v>
      </c>
      <c r="T44" s="65" t="n">
        <f aca="false">S44+T38</f>
        <v>754.093634765625</v>
      </c>
      <c r="U44" s="65" t="n">
        <f aca="false">T44+U38</f>
        <v>793.178568984375</v>
      </c>
      <c r="V44" s="65" t="n">
        <f aca="false">U44+V38</f>
        <v>831.470943515625</v>
      </c>
      <c r="W44" s="65" t="n">
        <f aca="false">V44+W38</f>
        <v>868.970758359375</v>
      </c>
      <c r="X44" s="65" t="n">
        <f aca="false">W44+X38</f>
        <v>902.780522929687</v>
      </c>
      <c r="Y44" s="65" t="n">
        <f aca="false">X44+Y38</f>
        <v>933.472641445312</v>
      </c>
      <c r="Z44" s="65" t="n">
        <f aca="false">Y44+Z38</f>
        <v>960.307962304687</v>
      </c>
      <c r="AA44" s="65" t="n">
        <f aca="false">Z44+AA38</f>
        <v>982.640696132812</v>
      </c>
      <c r="AB44" s="65" t="n">
        <f aca="false">AA44+AB38</f>
        <v>1004.97342996094</v>
      </c>
      <c r="AC44" s="65" t="n">
        <f aca="false">AB44+AC38</f>
        <v>1027.30616378906</v>
      </c>
      <c r="AD44" s="65" t="n">
        <f aca="false">AC44+AD38</f>
        <v>1049.63889761719</v>
      </c>
      <c r="AE44" s="65" t="n">
        <f aca="false">AD44+AE38</f>
        <v>1071.97163144531</v>
      </c>
      <c r="AF44" s="65" t="n">
        <f aca="false">AE44+AF38</f>
        <v>1091.1916115625</v>
      </c>
      <c r="AG44" s="65" t="n">
        <f aca="false">AF44+AG38</f>
        <v>1107.29883796875</v>
      </c>
      <c r="AH44" s="65" t="n">
        <f aca="false">AG44+AH38</f>
        <v>1121.71820578125</v>
      </c>
      <c r="AI44" s="65" t="n">
        <f aca="false">AH44+AI38</f>
        <v>1134.449715</v>
      </c>
      <c r="AJ44" s="65" t="n">
        <f aca="false">AI44+AJ38</f>
        <v>1144.46108109375</v>
      </c>
      <c r="AK44" s="65" t="n">
        <f aca="false">AJ44+AK38</f>
        <v>1152.8971125</v>
      </c>
      <c r="AL44" s="65" t="n">
        <f aca="false">AK44+AL38</f>
        <v>1160.248674375</v>
      </c>
      <c r="AM44" s="65" t="n">
        <f aca="false">AL44+AM38</f>
        <v>1163.418913125</v>
      </c>
      <c r="AN44" s="65" t="n">
        <f aca="false">AM44+AN38</f>
        <v>1166.589151875</v>
      </c>
      <c r="AO44" s="65" t="n">
        <f aca="false">AN44+AO38</f>
        <v>1169.759390625</v>
      </c>
      <c r="AP44" s="65" t="n">
        <f aca="false">AO44+AP38</f>
        <v>1169.759390625</v>
      </c>
      <c r="AQ44" s="65" t="n">
        <f aca="false">AP44+AQ38</f>
        <v>1169.759390625</v>
      </c>
      <c r="AR44" s="65" t="n">
        <f aca="false">AQ44+AR38</f>
        <v>1169.759390625</v>
      </c>
      <c r="AS44" s="65" t="n">
        <f aca="false">AR44+AS38</f>
        <v>1169.759390625</v>
      </c>
      <c r="AT44" s="65" t="n">
        <f aca="false">AS44+AT38</f>
        <v>1169.759390625</v>
      </c>
    </row>
    <row r="45" customFormat="false" ht="12.75" hidden="false" customHeight="false" outlineLevel="0" collapsed="false">
      <c r="B45" s="66"/>
      <c r="C45" s="67" t="n">
        <f aca="false">SUM(C43:C44)</f>
        <v>2155.437703125</v>
      </c>
      <c r="D45" s="67" t="n">
        <f aca="false">SUM(D43:D44)</f>
        <v>0</v>
      </c>
      <c r="E45" s="67" t="n">
        <f aca="false">SUM(E43:E44)</f>
        <v>0</v>
      </c>
      <c r="F45" s="67" t="n">
        <f aca="false">SUM(F43:F44)</f>
        <v>6.62341640625</v>
      </c>
      <c r="G45" s="67" t="n">
        <f aca="false">SUM(G43:G44)</f>
        <v>19.87024921875</v>
      </c>
      <c r="H45" s="67" t="n">
        <f aca="false">SUM(H43:H44)</f>
        <v>48.144848828125</v>
      </c>
      <c r="I45" s="67" t="n">
        <f aca="false">SUM(I43:I44)</f>
        <v>91.447215234375</v>
      </c>
      <c r="J45" s="67" t="n">
        <f aca="false">SUM(J43:J44)</f>
        <v>144.221319921875</v>
      </c>
      <c r="K45" s="67" t="n">
        <f aca="false">SUM(K43:K44)</f>
        <v>202.186547773438</v>
      </c>
      <c r="L45" s="67" t="n">
        <f aca="false">SUM(L43:L44)</f>
        <v>266.681219902344</v>
      </c>
      <c r="M45" s="67" t="n">
        <f aca="false">SUM(M43:M44)</f>
        <v>515.280578339844</v>
      </c>
      <c r="N45" s="67" t="n">
        <f aca="false">SUM(N43:N44)</f>
        <v>635.351930527344</v>
      </c>
      <c r="O45" s="67" t="n">
        <f aca="false">SUM(O43:O44)</f>
        <v>758.788849902344</v>
      </c>
      <c r="P45" s="67" t="n">
        <f aca="false">SUM(P43:P44)</f>
        <v>851.785243886719</v>
      </c>
      <c r="Q45" s="67" t="n">
        <f aca="false">SUM(Q43:Q44)</f>
        <v>937.625942558594</v>
      </c>
      <c r="R45" s="67" t="n">
        <f aca="false">SUM(R43:R44)</f>
        <v>1267.67613341797</v>
      </c>
      <c r="S45" s="67" t="n">
        <f aca="false">SUM(S43:S44)</f>
        <v>1372.53492072266</v>
      </c>
      <c r="T45" s="67" t="n">
        <f aca="false">SUM(T43:T44)</f>
        <v>1448.58258480469</v>
      </c>
      <c r="U45" s="67" t="n">
        <f aca="false">SUM(U43:U44)</f>
        <v>1513.79183224609</v>
      </c>
      <c r="V45" s="67" t="n">
        <f aca="false">SUM(V43:V44)</f>
        <v>1575.58843257812</v>
      </c>
      <c r="W45" s="67" t="n">
        <f aca="false">SUM(W43:W44)</f>
        <v>1634.69328572266</v>
      </c>
      <c r="X45" s="67" t="n">
        <f aca="false">SUM(X43:X44)</f>
        <v>1690.10808859375</v>
      </c>
      <c r="Y45" s="67" t="n">
        <f aca="false">SUM(Y43:Y44)</f>
        <v>1739.22014970703</v>
      </c>
      <c r="Z45" s="67" t="n">
        <f aca="false">SUM(Z43:Z44)</f>
        <v>1784.47541316406</v>
      </c>
      <c r="AA45" s="67" t="n">
        <f aca="false">SUM(AA43:AA44)</f>
        <v>1825.22808958984</v>
      </c>
      <c r="AB45" s="67" t="n">
        <f aca="false">SUM(AB43:AB44)</f>
        <v>1863.44851601563</v>
      </c>
      <c r="AC45" s="67" t="n">
        <f aca="false">SUM(AC43:AC44)</f>
        <v>1900.235649375</v>
      </c>
      <c r="AD45" s="67" t="n">
        <f aca="false">SUM(AD43:AD44)</f>
        <v>1935.444083125</v>
      </c>
      <c r="AE45" s="67" t="n">
        <f aca="false">SUM(AE43:AE44)</f>
        <v>1968.753329375</v>
      </c>
      <c r="AF45" s="67" t="n">
        <f aca="false">SUM(AF43:AF44)</f>
        <v>1998.94982191406</v>
      </c>
      <c r="AG45" s="67" t="n">
        <f aca="false">SUM(AG43:AG44)</f>
        <v>2026.03356074219</v>
      </c>
      <c r="AH45" s="67" t="n">
        <f aca="false">SUM(AH43:AH44)</f>
        <v>2051.42944097656</v>
      </c>
      <c r="AI45" s="67" t="n">
        <f aca="false">SUM(AI43:AI44)</f>
        <v>2075.13746261719</v>
      </c>
      <c r="AJ45" s="67" t="n">
        <f aca="false">SUM(AJ43:AJ44)</f>
        <v>2096.12534113281</v>
      </c>
      <c r="AK45" s="67" t="n">
        <f aca="false">SUM(AK43:AK44)</f>
        <v>2114.58235625</v>
      </c>
      <c r="AL45" s="67" t="n">
        <f aca="false">SUM(AL43:AL44)</f>
        <v>2131.95490183594</v>
      </c>
      <c r="AM45" s="67" t="n">
        <f aca="false">SUM(AM43:AM44)</f>
        <v>2143.323695625</v>
      </c>
      <c r="AN45" s="67" t="n">
        <f aca="false">SUM(AN43:AN44)</f>
        <v>2150.70538265625</v>
      </c>
      <c r="AO45" s="67" t="n">
        <f aca="false">SUM(AO43:AO44)</f>
        <v>2155.437703125</v>
      </c>
      <c r="AP45" s="67" t="n">
        <f aca="false">SUM(AP43:AP44)</f>
        <v>2155.437703125</v>
      </c>
      <c r="AQ45" s="67" t="n">
        <f aca="false">SUM(AQ43:AQ44)</f>
        <v>2155.437703125</v>
      </c>
      <c r="AR45" s="67" t="n">
        <f aca="false">SUM(AR43:AR44)</f>
        <v>2155.437703125</v>
      </c>
      <c r="AS45" s="67" t="n">
        <f aca="false">SUM(AS43:AS44)</f>
        <v>2155.437703125</v>
      </c>
      <c r="AT45" s="67" t="n">
        <f aca="false">SUM(AT43:AT44)</f>
        <v>2155.437703125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86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F6" activeCellId="0" sqref="F6"/>
    </sheetView>
  </sheetViews>
  <sheetFormatPr defaultColWidth="19.3359375" defaultRowHeight="15" zeroHeight="false" outlineLevelRow="0" outlineLevelCol="0"/>
  <cols>
    <col collapsed="false" customWidth="true" hidden="false" outlineLevel="0" max="1" min="1" style="24" width="38.88"/>
    <col collapsed="false" customWidth="true" hidden="false" outlineLevel="0" max="3" min="2" style="24" width="12.67"/>
    <col collapsed="false" customWidth="true" hidden="false" outlineLevel="0" max="4" min="4" style="104" width="12.67"/>
    <col collapsed="false" customWidth="true" hidden="false" outlineLevel="0" max="40" min="5" style="105" width="16.11"/>
    <col collapsed="false" customWidth="true" hidden="true" outlineLevel="0" max="53" min="41" style="24" width="11.53"/>
    <col collapsed="false" customWidth="false" hidden="false" outlineLevel="0" max="54" min="54" style="24" width="19.33"/>
    <col collapsed="false" customWidth="true" hidden="true" outlineLevel="0" max="64" min="55" style="24" width="11.53"/>
    <col collapsed="false" customWidth="false" hidden="false" outlineLevel="0" max="16384" min="65" style="24" width="19.33"/>
  </cols>
  <sheetData>
    <row r="1" customFormat="false" ht="34.5" hidden="false" customHeight="true" outlineLevel="0" collapsed="false">
      <c r="A1" s="106" t="s">
        <v>49</v>
      </c>
    </row>
    <row r="2" s="39" customFormat="true" ht="16.4" hidden="false" customHeight="false" outlineLevel="0" collapsed="false">
      <c r="A2" s="107"/>
      <c r="B2" s="107" t="s">
        <v>167</v>
      </c>
      <c r="C2" s="107" t="s">
        <v>168</v>
      </c>
      <c r="D2" s="107" t="s">
        <v>155</v>
      </c>
      <c r="E2" s="107" t="s">
        <v>111</v>
      </c>
      <c r="F2" s="107" t="s">
        <v>112</v>
      </c>
      <c r="G2" s="107" t="s">
        <v>113</v>
      </c>
      <c r="H2" s="107" t="s">
        <v>114</v>
      </c>
      <c r="I2" s="107" t="s">
        <v>115</v>
      </c>
      <c r="J2" s="107" t="s">
        <v>116</v>
      </c>
      <c r="K2" s="107" t="s">
        <v>117</v>
      </c>
      <c r="L2" s="107" t="s">
        <v>118</v>
      </c>
      <c r="M2" s="107" t="s">
        <v>119</v>
      </c>
      <c r="N2" s="107" t="s">
        <v>120</v>
      </c>
      <c r="O2" s="107" t="s">
        <v>121</v>
      </c>
      <c r="P2" s="107" t="s">
        <v>122</v>
      </c>
      <c r="Q2" s="107" t="s">
        <v>123</v>
      </c>
      <c r="R2" s="107" t="s">
        <v>124</v>
      </c>
      <c r="S2" s="107" t="s">
        <v>125</v>
      </c>
      <c r="T2" s="107" t="s">
        <v>126</v>
      </c>
      <c r="U2" s="107" t="s">
        <v>127</v>
      </c>
      <c r="V2" s="107" t="s">
        <v>128</v>
      </c>
      <c r="W2" s="107" t="s">
        <v>129</v>
      </c>
      <c r="X2" s="107" t="s">
        <v>130</v>
      </c>
      <c r="Y2" s="107" t="s">
        <v>131</v>
      </c>
      <c r="Z2" s="107" t="s">
        <v>132</v>
      </c>
      <c r="AA2" s="107" t="s">
        <v>133</v>
      </c>
      <c r="AB2" s="107" t="s">
        <v>134</v>
      </c>
      <c r="AC2" s="107" t="s">
        <v>135</v>
      </c>
      <c r="AD2" s="107" t="s">
        <v>136</v>
      </c>
      <c r="AE2" s="107" t="s">
        <v>137</v>
      </c>
      <c r="AF2" s="107" t="s">
        <v>138</v>
      </c>
      <c r="AG2" s="107" t="s">
        <v>139</v>
      </c>
      <c r="AH2" s="107" t="s">
        <v>140</v>
      </c>
      <c r="AI2" s="107" t="s">
        <v>141</v>
      </c>
      <c r="AJ2" s="107" t="s">
        <v>142</v>
      </c>
      <c r="AK2" s="107" t="s">
        <v>143</v>
      </c>
      <c r="AL2" s="107" t="s">
        <v>144</v>
      </c>
      <c r="AM2" s="107" t="s">
        <v>145</v>
      </c>
      <c r="AN2" s="107" t="s">
        <v>146</v>
      </c>
      <c r="AO2" s="107" t="s">
        <v>147</v>
      </c>
      <c r="AP2" s="107" t="s">
        <v>148</v>
      </c>
    </row>
    <row r="3" s="24" customFormat="true" ht="15" hidden="false" customHeight="false" outlineLevel="0" collapsed="false">
      <c r="A3" s="24" t="s">
        <v>169</v>
      </c>
      <c r="D3" s="104"/>
      <c r="E3" s="105" t="n">
        <v>200</v>
      </c>
      <c r="F3" s="105" t="n">
        <v>200</v>
      </c>
      <c r="G3" s="105" t="n">
        <v>225</v>
      </c>
      <c r="H3" s="105" t="n">
        <v>225</v>
      </c>
      <c r="I3" s="105" t="n">
        <v>250</v>
      </c>
      <c r="J3" s="105" t="n">
        <v>250</v>
      </c>
      <c r="K3" s="105" t="n">
        <v>275</v>
      </c>
      <c r="L3" s="105" t="n">
        <v>275</v>
      </c>
      <c r="M3" s="105" t="n">
        <v>300</v>
      </c>
      <c r="N3" s="105" t="n">
        <v>300</v>
      </c>
      <c r="O3" s="105" t="n">
        <v>300</v>
      </c>
      <c r="P3" s="105" t="n">
        <v>300</v>
      </c>
      <c r="Q3" s="105" t="n">
        <v>300</v>
      </c>
      <c r="R3" s="105" t="n">
        <v>300</v>
      </c>
      <c r="S3" s="105" t="n">
        <v>300</v>
      </c>
      <c r="T3" s="105" t="n">
        <v>300</v>
      </c>
    </row>
    <row r="4" s="24" customFormat="true" ht="15" hidden="false" customHeight="false" outlineLevel="0" collapsed="false">
      <c r="A4" s="24" t="s">
        <v>170</v>
      </c>
      <c r="D4" s="104"/>
      <c r="E4" s="105" t="n">
        <v>125</v>
      </c>
      <c r="F4" s="105" t="n">
        <v>125</v>
      </c>
      <c r="G4" s="105" t="n">
        <v>135</v>
      </c>
      <c r="H4" s="105" t="n">
        <v>135</v>
      </c>
      <c r="I4" s="105" t="n">
        <v>160</v>
      </c>
      <c r="J4" s="105" t="n">
        <v>160</v>
      </c>
      <c r="K4" s="105" t="n">
        <v>180</v>
      </c>
      <c r="L4" s="105" t="n">
        <v>180</v>
      </c>
      <c r="M4" s="105" t="n">
        <v>200</v>
      </c>
      <c r="N4" s="105" t="n">
        <v>200</v>
      </c>
      <c r="O4" s="105" t="n">
        <v>200</v>
      </c>
      <c r="P4" s="105" t="n">
        <v>200</v>
      </c>
      <c r="Q4" s="105" t="n">
        <v>200</v>
      </c>
      <c r="R4" s="105" t="n">
        <v>200</v>
      </c>
      <c r="S4" s="105" t="n">
        <v>200</v>
      </c>
      <c r="T4" s="105" t="n">
        <v>200</v>
      </c>
    </row>
    <row r="5" s="24" customFormat="true" ht="15" hidden="false" customHeight="false" outlineLevel="0" collapsed="false">
      <c r="A5" s="24" t="s">
        <v>171</v>
      </c>
      <c r="C5" s="108" t="n">
        <v>36</v>
      </c>
      <c r="D5" s="104"/>
      <c r="E5" s="105" t="n">
        <f aca="false">IF(C5-3&lt;0,0,C5-3)</f>
        <v>33</v>
      </c>
      <c r="F5" s="105" t="n">
        <f aca="false">IF(E5-3&lt;0,0,E5-3)</f>
        <v>30</v>
      </c>
      <c r="G5" s="105" t="n">
        <f aca="false">IF(F5-3&lt;0,0,F5-3)</f>
        <v>27</v>
      </c>
      <c r="H5" s="105" t="n">
        <f aca="false">IF(G5-3&lt;0,0,G5-3)</f>
        <v>24</v>
      </c>
      <c r="I5" s="105" t="n">
        <f aca="false">IF(H5-3&lt;0,0,H5-3)</f>
        <v>21</v>
      </c>
      <c r="J5" s="105" t="n">
        <f aca="false">IF(I5-3&lt;0,0,I5-3)</f>
        <v>18</v>
      </c>
      <c r="K5" s="105" t="n">
        <f aca="false">IF(J5-3&lt;0,0,J5-3)</f>
        <v>15</v>
      </c>
      <c r="L5" s="105" t="n">
        <f aca="false">IF(K5-3&lt;0,0,K5-3)</f>
        <v>12</v>
      </c>
      <c r="M5" s="105" t="n">
        <f aca="false">IF(L5-3&lt;0,0,L5-3)</f>
        <v>9</v>
      </c>
      <c r="N5" s="105" t="n">
        <f aca="false">IF(M5-3&lt;0,0,M5-3)</f>
        <v>6</v>
      </c>
      <c r="O5" s="105" t="n">
        <f aca="false">IF(N5-3&lt;0,0,N5-3)</f>
        <v>3</v>
      </c>
      <c r="P5" s="105" t="n">
        <f aca="false">IF(O5-3&lt;0,0,O5-3)</f>
        <v>0</v>
      </c>
      <c r="Q5" s="105" t="n">
        <f aca="false">IF(P5-3&lt;0,0,P5-3)</f>
        <v>0</v>
      </c>
      <c r="R5" s="105" t="n">
        <f aca="false">IF(Q5-3&lt;0,0,Q5-3)</f>
        <v>0</v>
      </c>
      <c r="S5" s="105" t="n">
        <f aca="false">IF(R5-3&lt;0,0,R5-3)</f>
        <v>0</v>
      </c>
      <c r="T5" s="105" t="n">
        <f aca="false">IF(S5-3&lt;0,0,S5-3)</f>
        <v>0</v>
      </c>
    </row>
    <row r="6" s="24" customFormat="true" ht="15" hidden="false" customHeight="false" outlineLevel="0" collapsed="false">
      <c r="A6" s="24" t="s">
        <v>172</v>
      </c>
      <c r="B6" s="24" t="n">
        <v>4341</v>
      </c>
      <c r="C6" s="24" t="n">
        <v>20</v>
      </c>
      <c r="D6" s="104"/>
      <c r="E6" s="105"/>
      <c r="F6" s="105"/>
      <c r="G6" s="105" t="n">
        <v>10</v>
      </c>
      <c r="H6" s="105" t="n">
        <v>10</v>
      </c>
      <c r="I6" s="105" t="n">
        <v>7</v>
      </c>
      <c r="J6" s="105" t="n">
        <v>7</v>
      </c>
      <c r="K6" s="105" t="n">
        <v>7</v>
      </c>
      <c r="L6" s="105" t="n">
        <v>7</v>
      </c>
      <c r="M6" s="105" t="n">
        <v>7</v>
      </c>
      <c r="N6" s="105" t="n">
        <v>10</v>
      </c>
      <c r="O6" s="105" t="n">
        <v>10</v>
      </c>
      <c r="P6" s="105" t="n">
        <v>5</v>
      </c>
      <c r="Q6" s="105" t="n">
        <v>0</v>
      </c>
      <c r="R6" s="105" t="n">
        <v>0</v>
      </c>
      <c r="S6" s="105" t="n">
        <v>0</v>
      </c>
      <c r="T6" s="105" t="n">
        <v>0</v>
      </c>
      <c r="U6" s="105" t="n">
        <v>0</v>
      </c>
      <c r="V6" s="105" t="n">
        <v>0</v>
      </c>
    </row>
    <row r="7" s="24" customFormat="true" ht="15" hidden="false" customHeight="false" outlineLevel="0" collapsed="false">
      <c r="A7" s="24" t="s">
        <v>173</v>
      </c>
      <c r="B7" s="24" t="n">
        <v>10129</v>
      </c>
      <c r="C7" s="24" t="n">
        <v>20</v>
      </c>
      <c r="D7" s="104"/>
      <c r="E7" s="105"/>
      <c r="F7" s="105"/>
      <c r="G7" s="105" t="n">
        <v>15</v>
      </c>
      <c r="H7" s="105" t="n">
        <v>15</v>
      </c>
      <c r="I7" s="105" t="n">
        <v>10</v>
      </c>
      <c r="J7" s="105" t="n">
        <v>10</v>
      </c>
      <c r="K7" s="105" t="n">
        <v>5</v>
      </c>
      <c r="L7" s="105" t="n">
        <v>5</v>
      </c>
      <c r="M7" s="105" t="n">
        <v>5</v>
      </c>
      <c r="N7" s="105" t="n">
        <v>5</v>
      </c>
      <c r="O7" s="105" t="n">
        <v>5</v>
      </c>
      <c r="P7" s="105" t="n">
        <v>5</v>
      </c>
      <c r="Q7" s="105" t="n">
        <v>0</v>
      </c>
      <c r="R7" s="105" t="n">
        <v>0</v>
      </c>
      <c r="S7" s="105" t="n">
        <v>0</v>
      </c>
      <c r="T7" s="105" t="n">
        <v>0</v>
      </c>
      <c r="U7" s="105" t="n">
        <v>0</v>
      </c>
      <c r="V7" s="105" t="n">
        <v>0</v>
      </c>
    </row>
    <row r="8" s="24" customFormat="true" ht="15" hidden="false" customHeight="false" outlineLevel="0" collapsed="false">
      <c r="A8" s="24" t="s">
        <v>174</v>
      </c>
      <c r="D8" s="104"/>
      <c r="E8" s="104"/>
      <c r="F8" s="104"/>
      <c r="G8" s="104" t="n">
        <v>8</v>
      </c>
      <c r="H8" s="104" t="n">
        <v>8</v>
      </c>
      <c r="I8" s="104" t="n">
        <v>8</v>
      </c>
      <c r="J8" s="109" t="n">
        <v>6</v>
      </c>
      <c r="K8" s="109" t="n">
        <v>6</v>
      </c>
      <c r="L8" s="109" t="n">
        <v>4</v>
      </c>
      <c r="M8" s="109" t="n">
        <v>4</v>
      </c>
      <c r="N8" s="109" t="n">
        <v>3</v>
      </c>
      <c r="O8" s="109" t="n">
        <v>3</v>
      </c>
      <c r="P8" s="109" t="n">
        <v>2</v>
      </c>
      <c r="Q8" s="109" t="n">
        <v>2</v>
      </c>
      <c r="R8" s="109" t="n">
        <v>2</v>
      </c>
      <c r="S8" s="109" t="n">
        <v>0</v>
      </c>
      <c r="T8" s="109" t="n">
        <v>0</v>
      </c>
      <c r="U8" s="109" t="n">
        <v>0</v>
      </c>
      <c r="V8" s="109" t="n">
        <v>0</v>
      </c>
    </row>
    <row r="9" customFormat="false" ht="15" hidden="false" customHeight="false" outlineLevel="0" collapsed="false"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="24" customFormat="true" ht="15" hidden="false" customHeight="false" outlineLevel="0" collapsed="false">
      <c r="A10" s="24" t="s">
        <v>175</v>
      </c>
      <c r="D10" s="104"/>
      <c r="E10" s="105"/>
      <c r="F10" s="105"/>
      <c r="G10" s="105" t="n">
        <v>5</v>
      </c>
      <c r="H10" s="105" t="n">
        <v>5</v>
      </c>
      <c r="I10" s="105" t="n">
        <v>10</v>
      </c>
      <c r="J10" s="105" t="n">
        <v>10</v>
      </c>
      <c r="K10" s="105" t="n">
        <v>10</v>
      </c>
      <c r="L10" s="105" t="n">
        <v>10</v>
      </c>
      <c r="M10" s="105" t="n">
        <v>15</v>
      </c>
      <c r="N10" s="105" t="n">
        <v>15</v>
      </c>
      <c r="O10" s="105" t="n">
        <v>20</v>
      </c>
      <c r="P10" s="105" t="n">
        <v>20</v>
      </c>
      <c r="Q10" s="105" t="n">
        <v>20</v>
      </c>
      <c r="R10" s="105" t="n">
        <v>20</v>
      </c>
      <c r="S10" s="105" t="n">
        <v>20</v>
      </c>
      <c r="T10" s="105" t="n">
        <v>20</v>
      </c>
      <c r="U10" s="105" t="n">
        <v>20</v>
      </c>
      <c r="V10" s="105" t="n">
        <v>20</v>
      </c>
    </row>
    <row r="11" s="24" customFormat="true" ht="15" hidden="false" customHeight="false" outlineLevel="0" collapsed="false">
      <c r="A11" s="24" t="s">
        <v>176</v>
      </c>
      <c r="D11" s="104"/>
      <c r="E11" s="105"/>
      <c r="F11" s="105"/>
      <c r="G11" s="105" t="n">
        <v>5</v>
      </c>
      <c r="H11" s="105" t="n">
        <v>5</v>
      </c>
      <c r="I11" s="105" t="n">
        <v>10</v>
      </c>
      <c r="J11" s="105" t="n">
        <v>10</v>
      </c>
      <c r="K11" s="105" t="n">
        <v>10</v>
      </c>
      <c r="L11" s="105" t="n">
        <v>10</v>
      </c>
      <c r="M11" s="105" t="n">
        <v>15</v>
      </c>
      <c r="N11" s="105" t="n">
        <v>15</v>
      </c>
      <c r="O11" s="105" t="n">
        <v>20</v>
      </c>
      <c r="P11" s="105" t="n">
        <v>20</v>
      </c>
      <c r="Q11" s="105" t="n">
        <v>20</v>
      </c>
      <c r="R11" s="105" t="n">
        <v>20</v>
      </c>
      <c r="S11" s="105" t="n">
        <v>20</v>
      </c>
      <c r="T11" s="105" t="n">
        <v>20</v>
      </c>
      <c r="U11" s="105" t="n">
        <v>20</v>
      </c>
      <c r="V11" s="105" t="n">
        <v>20</v>
      </c>
    </row>
    <row r="12" s="24" customFormat="true" ht="15" hidden="false" customHeight="false" outlineLevel="0" collapsed="false">
      <c r="A12" s="24" t="s">
        <v>177</v>
      </c>
      <c r="D12" s="104"/>
      <c r="E12" s="105"/>
      <c r="F12" s="105"/>
      <c r="G12" s="105" t="n">
        <v>20</v>
      </c>
      <c r="H12" s="105" t="n">
        <v>20</v>
      </c>
      <c r="I12" s="105" t="n">
        <v>20</v>
      </c>
      <c r="J12" s="105" t="n">
        <v>20</v>
      </c>
      <c r="K12" s="105" t="n">
        <v>20</v>
      </c>
      <c r="L12" s="105" t="n">
        <v>20</v>
      </c>
      <c r="M12" s="105" t="n">
        <v>25</v>
      </c>
      <c r="N12" s="105" t="n">
        <v>25</v>
      </c>
      <c r="O12" s="105" t="n">
        <v>25</v>
      </c>
      <c r="P12" s="105" t="n">
        <v>25</v>
      </c>
      <c r="Q12" s="105" t="n">
        <v>25</v>
      </c>
      <c r="R12" s="105" t="n">
        <v>25</v>
      </c>
      <c r="S12" s="105" t="n">
        <v>25</v>
      </c>
      <c r="T12" s="105" t="n">
        <v>25</v>
      </c>
      <c r="U12" s="105" t="n">
        <v>25</v>
      </c>
      <c r="V12" s="105" t="n">
        <v>25</v>
      </c>
    </row>
    <row r="13" customFormat="false" ht="15" hidden="false" customHeight="false" outlineLevel="0" collapsed="false"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="24" customFormat="true" ht="15" hidden="false" customHeight="false" outlineLevel="0" collapsed="false">
      <c r="A14" s="24" t="s">
        <v>178</v>
      </c>
      <c r="D14" s="104"/>
      <c r="E14" s="105"/>
      <c r="F14" s="105"/>
      <c r="G14" s="105" t="n">
        <v>10</v>
      </c>
      <c r="H14" s="105" t="n">
        <v>10</v>
      </c>
      <c r="I14" s="105" t="n">
        <v>10</v>
      </c>
      <c r="J14" s="105" t="n">
        <v>12.5</v>
      </c>
      <c r="K14" s="105" t="n">
        <v>12.5</v>
      </c>
      <c r="L14" s="105" t="n">
        <v>12.5</v>
      </c>
      <c r="M14" s="105" t="n">
        <v>15</v>
      </c>
      <c r="N14" s="105" t="n">
        <v>15</v>
      </c>
      <c r="O14" s="105" t="n">
        <v>15</v>
      </c>
      <c r="P14" s="105" t="n">
        <v>17.5</v>
      </c>
      <c r="Q14" s="105" t="n">
        <v>17.5</v>
      </c>
      <c r="R14" s="105" t="n">
        <v>17.5</v>
      </c>
      <c r="S14" s="105" t="n">
        <v>15</v>
      </c>
      <c r="T14" s="105" t="n">
        <v>15</v>
      </c>
      <c r="U14" s="105" t="n">
        <v>17.5</v>
      </c>
      <c r="V14" s="105" t="n">
        <v>17.5</v>
      </c>
    </row>
    <row r="15" s="110" customFormat="true" ht="15" hidden="false" customHeight="false" outlineLevel="0" collapsed="false">
      <c r="A15" s="24" t="s">
        <v>179</v>
      </c>
      <c r="B15" s="24"/>
      <c r="C15" s="24"/>
      <c r="D15" s="104"/>
      <c r="E15" s="105"/>
      <c r="F15" s="105"/>
      <c r="G15" s="105" t="n">
        <v>10</v>
      </c>
      <c r="H15" s="105" t="n">
        <v>10</v>
      </c>
      <c r="I15" s="105" t="n">
        <v>10</v>
      </c>
      <c r="J15" s="105" t="n">
        <v>12.5</v>
      </c>
      <c r="K15" s="105" t="n">
        <v>12.5</v>
      </c>
      <c r="L15" s="105" t="n">
        <v>12.5</v>
      </c>
      <c r="M15" s="105" t="n">
        <v>15</v>
      </c>
      <c r="N15" s="105" t="n">
        <v>15</v>
      </c>
      <c r="O15" s="105" t="n">
        <v>10</v>
      </c>
      <c r="P15" s="105" t="n">
        <v>17.5</v>
      </c>
      <c r="Q15" s="105" t="n">
        <v>17.5</v>
      </c>
      <c r="R15" s="105" t="n">
        <v>17.5</v>
      </c>
      <c r="S15" s="105" t="n">
        <v>10</v>
      </c>
      <c r="T15" s="105" t="n">
        <v>10</v>
      </c>
      <c r="U15" s="105" t="n">
        <v>17.5</v>
      </c>
      <c r="V15" s="105" t="n">
        <v>17.5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</row>
    <row r="16" s="24" customFormat="true" ht="15" hidden="false" customHeight="false" outlineLevel="0" collapsed="false">
      <c r="A16" s="24" t="s">
        <v>180</v>
      </c>
      <c r="D16" s="104"/>
      <c r="E16" s="105"/>
      <c r="F16" s="105"/>
      <c r="G16" s="105" t="n">
        <v>10</v>
      </c>
      <c r="H16" s="105" t="n">
        <v>10</v>
      </c>
      <c r="I16" s="105" t="n">
        <v>10</v>
      </c>
      <c r="J16" s="105" t="n">
        <v>7</v>
      </c>
      <c r="K16" s="105" t="n">
        <v>7</v>
      </c>
      <c r="L16" s="105" t="n">
        <v>12.5</v>
      </c>
      <c r="M16" s="105" t="n">
        <v>7.5</v>
      </c>
      <c r="N16" s="105" t="n">
        <v>7.5</v>
      </c>
      <c r="O16" s="105" t="n">
        <v>10</v>
      </c>
      <c r="P16" s="105" t="n">
        <v>0</v>
      </c>
      <c r="Q16" s="105" t="n">
        <v>0</v>
      </c>
      <c r="R16" s="105" t="n">
        <v>0</v>
      </c>
      <c r="S16" s="105" t="n">
        <v>10</v>
      </c>
      <c r="T16" s="105" t="n">
        <v>10</v>
      </c>
      <c r="U16" s="105" t="n">
        <v>0</v>
      </c>
      <c r="V16" s="105" t="n">
        <v>0</v>
      </c>
    </row>
    <row r="17" s="24" customFormat="true" ht="15" hidden="false" customHeight="false" outlineLevel="0" collapsed="false">
      <c r="A17" s="24" t="s">
        <v>181</v>
      </c>
      <c r="D17" s="104"/>
      <c r="E17" s="105"/>
      <c r="F17" s="105"/>
      <c r="G17" s="105" t="n">
        <v>8</v>
      </c>
      <c r="H17" s="105" t="n">
        <v>8</v>
      </c>
      <c r="I17" s="105" t="n">
        <v>6</v>
      </c>
      <c r="J17" s="105" t="n">
        <v>7</v>
      </c>
      <c r="K17" s="105" t="n">
        <v>7</v>
      </c>
      <c r="L17" s="105" t="n">
        <v>12.5</v>
      </c>
      <c r="M17" s="105" t="n">
        <v>7.5</v>
      </c>
      <c r="N17" s="105" t="n">
        <v>7.5</v>
      </c>
      <c r="O17" s="105" t="n">
        <v>0</v>
      </c>
      <c r="P17" s="105" t="n">
        <v>0</v>
      </c>
      <c r="Q17" s="105" t="n">
        <v>0</v>
      </c>
      <c r="R17" s="105" t="n">
        <v>0</v>
      </c>
      <c r="S17" s="105" t="n">
        <v>0</v>
      </c>
      <c r="T17" s="105" t="n">
        <v>0</v>
      </c>
      <c r="U17" s="105" t="n">
        <v>0</v>
      </c>
      <c r="V17" s="105" t="n">
        <v>0</v>
      </c>
    </row>
    <row r="18" s="24" customFormat="true" ht="15" hidden="false" customHeight="false" outlineLevel="0" collapsed="false">
      <c r="A18" s="24" t="s">
        <v>182</v>
      </c>
      <c r="D18" s="104"/>
      <c r="E18" s="105"/>
      <c r="F18" s="105"/>
      <c r="G18" s="105" t="n">
        <v>8</v>
      </c>
      <c r="H18" s="105" t="n">
        <v>8</v>
      </c>
      <c r="I18" s="105" t="n">
        <v>6</v>
      </c>
      <c r="J18" s="105" t="n">
        <v>7</v>
      </c>
      <c r="K18" s="105" t="n">
        <v>7</v>
      </c>
      <c r="L18" s="105" t="n">
        <v>5</v>
      </c>
      <c r="M18" s="105" t="n">
        <v>0</v>
      </c>
      <c r="N18" s="105" t="n">
        <v>0</v>
      </c>
      <c r="O18" s="105" t="n">
        <v>0</v>
      </c>
      <c r="P18" s="105" t="n">
        <v>0</v>
      </c>
      <c r="Q18" s="105" t="n">
        <v>0</v>
      </c>
      <c r="R18" s="105" t="n">
        <v>0</v>
      </c>
      <c r="S18" s="105" t="n">
        <v>0</v>
      </c>
      <c r="T18" s="105" t="n">
        <v>0</v>
      </c>
      <c r="U18" s="105" t="n">
        <v>0</v>
      </c>
      <c r="V18" s="105" t="n">
        <v>0</v>
      </c>
    </row>
    <row r="19" s="24" customFormat="true" ht="15" hidden="false" customHeight="false" outlineLevel="0" collapsed="false">
      <c r="A19" s="24" t="s">
        <v>183</v>
      </c>
      <c r="D19" s="104"/>
      <c r="E19" s="105"/>
      <c r="F19" s="105"/>
      <c r="G19" s="105" t="n">
        <v>8</v>
      </c>
      <c r="H19" s="105" t="n">
        <v>8</v>
      </c>
      <c r="I19" s="105" t="n">
        <v>6</v>
      </c>
      <c r="J19" s="105" t="n">
        <v>7</v>
      </c>
      <c r="K19" s="105" t="n">
        <v>7</v>
      </c>
      <c r="L19" s="105" t="n">
        <v>5</v>
      </c>
      <c r="M19" s="105" t="n">
        <v>0</v>
      </c>
      <c r="N19" s="105" t="n">
        <v>0</v>
      </c>
      <c r="O19" s="105" t="n">
        <v>0</v>
      </c>
      <c r="P19" s="105" t="n">
        <v>0</v>
      </c>
      <c r="Q19" s="105" t="n">
        <v>0</v>
      </c>
      <c r="R19" s="105" t="n">
        <v>0</v>
      </c>
      <c r="S19" s="105" t="n">
        <v>0</v>
      </c>
      <c r="T19" s="105" t="n">
        <v>0</v>
      </c>
      <c r="U19" s="105" t="n">
        <v>0</v>
      </c>
      <c r="V19" s="105" t="n">
        <v>0</v>
      </c>
    </row>
    <row r="20" s="24" customFormat="true" ht="15" hidden="false" customHeight="false" outlineLevel="0" collapsed="false">
      <c r="A20" s="24" t="s">
        <v>184</v>
      </c>
      <c r="D20" s="104"/>
      <c r="E20" s="105"/>
      <c r="F20" s="105"/>
      <c r="G20" s="105" t="n">
        <v>8</v>
      </c>
      <c r="H20" s="105" t="n">
        <v>8</v>
      </c>
      <c r="I20" s="105" t="n">
        <v>6</v>
      </c>
      <c r="J20" s="105" t="n">
        <v>7</v>
      </c>
      <c r="K20" s="105" t="n">
        <v>7</v>
      </c>
      <c r="L20" s="105" t="n">
        <v>0</v>
      </c>
      <c r="M20" s="105" t="n">
        <v>0</v>
      </c>
      <c r="N20" s="105" t="n">
        <v>0</v>
      </c>
      <c r="O20" s="105" t="n">
        <v>0</v>
      </c>
      <c r="P20" s="105" t="n">
        <v>0</v>
      </c>
      <c r="Q20" s="105" t="n">
        <v>0</v>
      </c>
      <c r="R20" s="105" t="n">
        <v>0</v>
      </c>
      <c r="S20" s="105" t="n">
        <v>0</v>
      </c>
      <c r="T20" s="105" t="n">
        <v>0</v>
      </c>
      <c r="U20" s="105" t="n">
        <v>0</v>
      </c>
      <c r="V20" s="105" t="n">
        <v>0</v>
      </c>
    </row>
    <row r="21" s="24" customFormat="true" ht="15" hidden="false" customHeight="false" outlineLevel="0" collapsed="false">
      <c r="A21" s="24" t="s">
        <v>185</v>
      </c>
      <c r="D21" s="104"/>
      <c r="E21" s="105"/>
      <c r="F21" s="105"/>
      <c r="G21" s="105" t="n">
        <v>8</v>
      </c>
      <c r="H21" s="105" t="n">
        <v>8</v>
      </c>
      <c r="I21" s="105" t="n">
        <v>6</v>
      </c>
      <c r="J21" s="105" t="n">
        <v>0</v>
      </c>
      <c r="K21" s="105" t="n">
        <v>0</v>
      </c>
      <c r="L21" s="105" t="n">
        <v>0</v>
      </c>
      <c r="M21" s="105" t="n">
        <v>0</v>
      </c>
      <c r="N21" s="105" t="n">
        <v>0</v>
      </c>
      <c r="O21" s="105" t="n">
        <v>0</v>
      </c>
      <c r="P21" s="105" t="n">
        <v>0</v>
      </c>
      <c r="Q21" s="105" t="n">
        <v>0</v>
      </c>
      <c r="R21" s="105" t="n">
        <v>0</v>
      </c>
      <c r="S21" s="105" t="n">
        <v>0</v>
      </c>
      <c r="T21" s="105" t="n">
        <v>0</v>
      </c>
      <c r="U21" s="105" t="n">
        <v>0</v>
      </c>
      <c r="V21" s="105" t="n">
        <v>0</v>
      </c>
    </row>
    <row r="22" s="24" customFormat="true" ht="15" hidden="false" customHeight="false" outlineLevel="0" collapsed="false">
      <c r="D22" s="104"/>
      <c r="E22" s="105"/>
      <c r="F22" s="105"/>
      <c r="G22" s="105"/>
      <c r="H22" s="105"/>
      <c r="I22" s="105"/>
      <c r="J22" s="105"/>
      <c r="K22" s="111"/>
      <c r="L22" s="111"/>
      <c r="M22" s="111"/>
      <c r="N22" s="111"/>
      <c r="O22" s="111"/>
      <c r="P22" s="111"/>
      <c r="Q22" s="105"/>
      <c r="R22" s="105"/>
      <c r="S22" s="105"/>
      <c r="T22" s="105"/>
    </row>
    <row r="23" s="24" customFormat="true" ht="15" hidden="false" customHeight="false" outlineLevel="0" collapsed="false">
      <c r="D23" s="104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</row>
    <row r="24" customFormat="false" ht="15" hidden="false" customHeight="false" outlineLevel="0" collapsed="false">
      <c r="A24" s="112" t="s">
        <v>186</v>
      </c>
      <c r="B24" s="112"/>
      <c r="C24" s="112"/>
      <c r="D24" s="113" t="n">
        <f aca="false">SUM(E24:T24)</f>
        <v>931144.5</v>
      </c>
      <c r="E24" s="114" t="n">
        <f aca="false">E3*$B$6*(E6/100)</f>
        <v>0</v>
      </c>
      <c r="F24" s="114" t="n">
        <f aca="false">F3*$B$6*(F6/100)</f>
        <v>0</v>
      </c>
      <c r="G24" s="114" t="n">
        <f aca="false">G3*$B$6*(G6/100)</f>
        <v>97672.5</v>
      </c>
      <c r="H24" s="114" t="n">
        <f aca="false">H3*$B$6*(H6/100)</f>
        <v>97672.5</v>
      </c>
      <c r="I24" s="114" t="n">
        <f aca="false">I3*$B$6*(I6/100)</f>
        <v>75967.5</v>
      </c>
      <c r="J24" s="114" t="n">
        <f aca="false">J3*$B$6*(J6/100)</f>
        <v>75967.5</v>
      </c>
      <c r="K24" s="114" t="n">
        <f aca="false">K3*$B$6*(K6/100)</f>
        <v>83564.25</v>
      </c>
      <c r="L24" s="114" t="n">
        <f aca="false">L3*$B$6*(L6/100)</f>
        <v>83564.25</v>
      </c>
      <c r="M24" s="114" t="n">
        <f aca="false">M3*$B$6*(M6/100)</f>
        <v>91161</v>
      </c>
      <c r="N24" s="114" t="n">
        <f aca="false">N3*$B$6*(N6/100)</f>
        <v>130230</v>
      </c>
      <c r="O24" s="115" t="n">
        <f aca="false">O3*$B$6*(O6/100)</f>
        <v>130230</v>
      </c>
      <c r="P24" s="115" t="n">
        <f aca="false">P3*$B$6*(P6/100)</f>
        <v>65115</v>
      </c>
      <c r="Q24" s="115" t="n">
        <f aca="false">Q3*$B$6*(Q6/100)</f>
        <v>0</v>
      </c>
      <c r="R24" s="115" t="n">
        <f aca="false">R3*$B$6*(R6/100)</f>
        <v>0</v>
      </c>
      <c r="S24" s="115" t="n">
        <f aca="false">S3*$B$6*(S6/100)</f>
        <v>0</v>
      </c>
      <c r="T24" s="115" t="n">
        <f aca="false">T3*$B$6*(T6/100)</f>
        <v>0</v>
      </c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  <c r="BL24" s="110"/>
    </row>
    <row r="25" customFormat="false" ht="15" hidden="false" customHeight="false" outlineLevel="0" collapsed="false">
      <c r="A25" s="112" t="s">
        <v>187</v>
      </c>
      <c r="B25" s="112"/>
      <c r="C25" s="112"/>
      <c r="D25" s="113" t="n">
        <f aca="false">SUM(E25:T25)</f>
        <v>1321834.5</v>
      </c>
      <c r="E25" s="114" t="n">
        <f aca="false">E4*$B$7*(E7/100)</f>
        <v>0</v>
      </c>
      <c r="F25" s="114" t="n">
        <f aca="false">F4*$B$7*(F7/100)</f>
        <v>0</v>
      </c>
      <c r="G25" s="114" t="n">
        <f aca="false">G4*$B$7*(G7/100)</f>
        <v>205112.25</v>
      </c>
      <c r="H25" s="114" t="n">
        <f aca="false">H4*$B$7*(H7/100)</f>
        <v>205112.25</v>
      </c>
      <c r="I25" s="114" t="n">
        <f aca="false">I4*$B$7*(I7/100)</f>
        <v>162064</v>
      </c>
      <c r="J25" s="114" t="n">
        <f aca="false">J4*$B$7*(J7/100)</f>
        <v>162064</v>
      </c>
      <c r="K25" s="114" t="n">
        <f aca="false">K4*$B$7*(K7/100)</f>
        <v>91161</v>
      </c>
      <c r="L25" s="114" t="n">
        <f aca="false">L4*$B$7*(L7/100)</f>
        <v>91161</v>
      </c>
      <c r="M25" s="114" t="n">
        <f aca="false">M4*$B$7*(M7/100)</f>
        <v>101290</v>
      </c>
      <c r="N25" s="114" t="n">
        <f aca="false">N4*$B$7*(N7/100)</f>
        <v>101290</v>
      </c>
      <c r="O25" s="115" t="n">
        <f aca="false">O4*$B$7*(O7/100)</f>
        <v>101290</v>
      </c>
      <c r="P25" s="115" t="n">
        <f aca="false">P4*$B$7*(P7/100)</f>
        <v>101290</v>
      </c>
      <c r="Q25" s="115" t="n">
        <f aca="false">Q4*$B$7*(Q7/100)</f>
        <v>0</v>
      </c>
      <c r="R25" s="115" t="n">
        <f aca="false">R4*$B$7*(R7/100)</f>
        <v>0</v>
      </c>
      <c r="S25" s="115" t="n">
        <f aca="false">S4*$B$7*(S7/100)</f>
        <v>0</v>
      </c>
      <c r="T25" s="115" t="n">
        <f aca="false">T4*$B$7*(T7/100)</f>
        <v>0</v>
      </c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</row>
    <row r="26" s="24" customFormat="true" ht="15" hidden="false" customHeight="false" outlineLevel="0" collapsed="false">
      <c r="A26" s="116" t="s">
        <v>110</v>
      </c>
      <c r="B26" s="116"/>
      <c r="C26" s="116"/>
      <c r="D26" s="117" t="n">
        <f aca="false">SUM(D24:D25)</f>
        <v>2252979</v>
      </c>
      <c r="E26" s="117" t="n">
        <f aca="false">SUM(E24:E25)</f>
        <v>0</v>
      </c>
      <c r="F26" s="117" t="n">
        <f aca="false">SUM(F24:F25)</f>
        <v>0</v>
      </c>
      <c r="G26" s="117" t="n">
        <f aca="false">SUM(G24:G25)</f>
        <v>302784.75</v>
      </c>
      <c r="H26" s="117" t="n">
        <f aca="false">SUM(H24:H25)</f>
        <v>302784.75</v>
      </c>
      <c r="I26" s="117" t="n">
        <f aca="false">SUM(I24:I25)</f>
        <v>238031.5</v>
      </c>
      <c r="J26" s="117" t="n">
        <f aca="false">SUM(J24:J25)</f>
        <v>238031.5</v>
      </c>
      <c r="K26" s="117" t="n">
        <f aca="false">SUM(K24:K25)</f>
        <v>174725.25</v>
      </c>
      <c r="L26" s="117" t="n">
        <f aca="false">SUM(L24:L25)</f>
        <v>174725.25</v>
      </c>
      <c r="M26" s="117" t="n">
        <f aca="false">SUM(M24:M25)</f>
        <v>192451</v>
      </c>
      <c r="N26" s="117" t="n">
        <f aca="false">SUM(N24:N25)</f>
        <v>231520</v>
      </c>
      <c r="O26" s="117" t="n">
        <f aca="false">SUM(O24:O25)</f>
        <v>231520</v>
      </c>
      <c r="P26" s="117" t="n">
        <f aca="false">SUM(P24:P25)</f>
        <v>166405</v>
      </c>
      <c r="Q26" s="117" t="n">
        <f aca="false">SUM(Q24:Q25)</f>
        <v>0</v>
      </c>
      <c r="R26" s="117" t="n">
        <f aca="false">SUM(R24:R25)</f>
        <v>0</v>
      </c>
      <c r="S26" s="117" t="n">
        <f aca="false">SUM(S24:S25)</f>
        <v>0</v>
      </c>
      <c r="T26" s="117" t="n">
        <f aca="false">SUM(T24:T25)</f>
        <v>0</v>
      </c>
    </row>
    <row r="27" s="24" customFormat="true" ht="15" hidden="false" customHeight="false" outlineLevel="0" collapsed="false">
      <c r="A27" s="116"/>
      <c r="B27" s="116"/>
      <c r="C27" s="116"/>
      <c r="D27" s="117"/>
      <c r="E27" s="117" t="n">
        <f aca="false">C27+E26</f>
        <v>0</v>
      </c>
      <c r="F27" s="117" t="n">
        <f aca="false">E27+F26</f>
        <v>0</v>
      </c>
      <c r="G27" s="117" t="n">
        <f aca="false">F27+G26</f>
        <v>302784.75</v>
      </c>
      <c r="H27" s="117" t="n">
        <f aca="false">G27+H26</f>
        <v>605569.5</v>
      </c>
      <c r="I27" s="117" t="n">
        <f aca="false">H27+I26</f>
        <v>843601</v>
      </c>
      <c r="J27" s="117" t="n">
        <f aca="false">I27+J26</f>
        <v>1081632.5</v>
      </c>
      <c r="K27" s="117" t="n">
        <f aca="false">J27+K26</f>
        <v>1256357.75</v>
      </c>
      <c r="L27" s="117" t="n">
        <f aca="false">K27+L26</f>
        <v>1431083</v>
      </c>
      <c r="M27" s="117" t="n">
        <f aca="false">L27+M26</f>
        <v>1623534</v>
      </c>
      <c r="N27" s="117" t="n">
        <f aca="false">M27+N26</f>
        <v>1855054</v>
      </c>
      <c r="O27" s="117" t="n">
        <f aca="false">N27+O26</f>
        <v>2086574</v>
      </c>
      <c r="P27" s="117" t="n">
        <f aca="false">N27+P26</f>
        <v>2021459</v>
      </c>
      <c r="Q27" s="117" t="n">
        <f aca="false">O27+Q26</f>
        <v>2086574</v>
      </c>
      <c r="R27" s="117" t="n">
        <f aca="false">P27+R26</f>
        <v>2021459</v>
      </c>
      <c r="S27" s="117" t="n">
        <f aca="false">Q27+S26</f>
        <v>2086574</v>
      </c>
      <c r="T27" s="117" t="n">
        <f aca="false">R27+T26</f>
        <v>2021459</v>
      </c>
    </row>
    <row r="28" customFormat="false" ht="15" hidden="false" customHeight="false" outlineLevel="0" collapsed="false">
      <c r="A28" s="118"/>
      <c r="B28" s="118"/>
      <c r="C28" s="118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</row>
    <row r="29" customFormat="false" ht="15" hidden="false" customHeight="false" outlineLevel="0" collapsed="false">
      <c r="A29" s="107"/>
      <c r="B29" s="107"/>
      <c r="C29" s="107"/>
      <c r="D29" s="107" t="s">
        <v>155</v>
      </c>
      <c r="E29" s="107" t="s">
        <v>111</v>
      </c>
      <c r="F29" s="107" t="s">
        <v>112</v>
      </c>
      <c r="G29" s="107" t="s">
        <v>113</v>
      </c>
      <c r="H29" s="107" t="s">
        <v>114</v>
      </c>
      <c r="I29" s="107" t="s">
        <v>115</v>
      </c>
      <c r="J29" s="107" t="s">
        <v>116</v>
      </c>
      <c r="K29" s="107" t="s">
        <v>117</v>
      </c>
      <c r="L29" s="107" t="s">
        <v>118</v>
      </c>
      <c r="M29" s="107" t="s">
        <v>119</v>
      </c>
      <c r="N29" s="107" t="s">
        <v>120</v>
      </c>
      <c r="O29" s="107" t="s">
        <v>121</v>
      </c>
      <c r="P29" s="107" t="s">
        <v>122</v>
      </c>
      <c r="Q29" s="107" t="s">
        <v>123</v>
      </c>
      <c r="R29" s="107" t="s">
        <v>124</v>
      </c>
      <c r="S29" s="107" t="s">
        <v>125</v>
      </c>
      <c r="T29" s="107" t="s">
        <v>126</v>
      </c>
      <c r="U29" s="107" t="s">
        <v>127</v>
      </c>
      <c r="V29" s="107" t="s">
        <v>128</v>
      </c>
      <c r="W29" s="107" t="s">
        <v>129</v>
      </c>
      <c r="X29" s="107" t="s">
        <v>130</v>
      </c>
      <c r="Y29" s="107" t="s">
        <v>131</v>
      </c>
      <c r="Z29" s="107" t="s">
        <v>132</v>
      </c>
      <c r="AA29" s="107" t="s">
        <v>133</v>
      </c>
      <c r="AB29" s="107" t="s">
        <v>134</v>
      </c>
      <c r="AC29" s="107" t="s">
        <v>135</v>
      </c>
      <c r="AD29" s="107" t="s">
        <v>136</v>
      </c>
      <c r="AE29" s="107" t="s">
        <v>137</v>
      </c>
      <c r="AF29" s="107" t="s">
        <v>138</v>
      </c>
      <c r="AG29" s="107" t="s">
        <v>139</v>
      </c>
      <c r="AH29" s="107" t="s">
        <v>140</v>
      </c>
      <c r="AI29" s="107" t="s">
        <v>141</v>
      </c>
      <c r="AJ29" s="107" t="s">
        <v>142</v>
      </c>
      <c r="AK29" s="107" t="s">
        <v>143</v>
      </c>
      <c r="AL29" s="107" t="s">
        <v>144</v>
      </c>
      <c r="AM29" s="107" t="s">
        <v>145</v>
      </c>
      <c r="AN29" s="107" t="s">
        <v>146</v>
      </c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</row>
    <row r="30" customFormat="false" ht="15" hidden="false" customHeight="false" outlineLevel="0" collapsed="false">
      <c r="A30" s="120" t="s">
        <v>188</v>
      </c>
    </row>
    <row r="31" customFormat="false" ht="15" hidden="false" customHeight="false" outlineLevel="0" collapsed="false">
      <c r="A31" s="24" t="s">
        <v>189</v>
      </c>
      <c r="D31" s="121" t="n">
        <f aca="false">SUM(E31:AZ31)</f>
        <v>113951.25</v>
      </c>
      <c r="E31" s="122" t="n">
        <f aca="false">E3*$B$6*(E6/100)*E10/100</f>
        <v>0</v>
      </c>
      <c r="F31" s="122" t="n">
        <f aca="false">F3*$B$6*(F6/100)*F10/100</f>
        <v>0</v>
      </c>
      <c r="G31" s="122" t="n">
        <f aca="false">G3*$B$6*(G6/100)*G10/100</f>
        <v>4883.625</v>
      </c>
      <c r="H31" s="122" t="n">
        <f aca="false">H3*$B$6*(H6/100)*H10/100</f>
        <v>4883.625</v>
      </c>
      <c r="I31" s="122" t="n">
        <f aca="false">I3*$B$6*(I6/100)*I10/100</f>
        <v>7596.75</v>
      </c>
      <c r="J31" s="122" t="n">
        <f aca="false">J3*$B$6*(J6/100)*J10/100</f>
        <v>7596.75</v>
      </c>
      <c r="K31" s="122" t="n">
        <f aca="false">K3*$B$6*(K6/100)*K10/100</f>
        <v>8356.425</v>
      </c>
      <c r="L31" s="122" t="n">
        <f aca="false">L3*$B$6*(L6/100)*L10/100</f>
        <v>8356.425</v>
      </c>
      <c r="M31" s="122" t="n">
        <f aca="false">M3*$B$6*(M6/100)*M10/100</f>
        <v>13674.15</v>
      </c>
      <c r="N31" s="122" t="n">
        <f aca="false">N3*$B$6*(N6/100)*N10/100</f>
        <v>19534.5</v>
      </c>
      <c r="O31" s="122" t="n">
        <f aca="false">O3*$B$6*(O6/100)*O10/100</f>
        <v>26046</v>
      </c>
      <c r="P31" s="122" t="n">
        <f aca="false">P3*$B$6*(P6/100)*P10/100</f>
        <v>13023</v>
      </c>
      <c r="Q31" s="122" t="n">
        <f aca="false">Q3*$B$6*(Q6/100)*Q10/100</f>
        <v>0</v>
      </c>
      <c r="R31" s="122" t="n">
        <f aca="false">R3*$B$6*(R6/100)*R10/100</f>
        <v>0</v>
      </c>
      <c r="S31" s="122" t="n">
        <f aca="false">S3*$B$6*(S6/100)*S10/100</f>
        <v>0</v>
      </c>
      <c r="T31" s="122" t="n">
        <f aca="false">T3*$B$6*(T6/100)*T10/100</f>
        <v>0</v>
      </c>
      <c r="U31" s="122" t="n">
        <f aca="false">U3*$B$6*(U6/100)*U10/100</f>
        <v>0</v>
      </c>
      <c r="V31" s="122" t="n">
        <f aca="false">V3*$B$6*(V6/100)*V10/100</f>
        <v>0</v>
      </c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</row>
    <row r="32" customFormat="false" ht="15" hidden="false" customHeight="false" outlineLevel="0" collapsed="false">
      <c r="A32" s="24" t="s">
        <v>190</v>
      </c>
      <c r="D32" s="121" t="n">
        <f aca="false">SUM(E32:AZ32)</f>
        <v>142059.225</v>
      </c>
      <c r="E32" s="122" t="n">
        <f aca="false">E4*$B$7*(E7/100)*E10/100</f>
        <v>0</v>
      </c>
      <c r="F32" s="122" t="n">
        <f aca="false">F4*$B$7*(F7/100)*F10/100</f>
        <v>0</v>
      </c>
      <c r="G32" s="122" t="n">
        <f aca="false">G4*$B$7*(G7/100)*G10/100</f>
        <v>10255.6125</v>
      </c>
      <c r="H32" s="122" t="n">
        <f aca="false">H4*$B$7*(H7/100)*H10/100</f>
        <v>10255.6125</v>
      </c>
      <c r="I32" s="122" t="n">
        <f aca="false">I4*$B$7*(I7/100)*I10/100</f>
        <v>16206.4</v>
      </c>
      <c r="J32" s="122" t="n">
        <f aca="false">J4*$B$7*(J7/100)*J10/100</f>
        <v>16206.4</v>
      </c>
      <c r="K32" s="122" t="n">
        <f aca="false">K4*$B$7*(K7/100)*K10/100</f>
        <v>9116.1</v>
      </c>
      <c r="L32" s="122" t="n">
        <f aca="false">L4*$B$7*(L7/100)*L10/100</f>
        <v>9116.1</v>
      </c>
      <c r="M32" s="122" t="n">
        <f aca="false">M4*$B$7*(M7/100)*M10/100</f>
        <v>15193.5</v>
      </c>
      <c r="N32" s="122" t="n">
        <f aca="false">N4*$B$7*(N7/100)*N10/100</f>
        <v>15193.5</v>
      </c>
      <c r="O32" s="122" t="n">
        <f aca="false">O4*$B$7*(O7/100)*O10/100</f>
        <v>20258</v>
      </c>
      <c r="P32" s="122" t="n">
        <f aca="false">P4*$B$7*(P7/100)*P10/100</f>
        <v>20258</v>
      </c>
      <c r="Q32" s="122" t="n">
        <f aca="false">Q4*$B$7*(Q7/100)*Q10/100</f>
        <v>0</v>
      </c>
      <c r="R32" s="122" t="n">
        <f aca="false">R4*$B$7*(R7/100)*R10/100</f>
        <v>0</v>
      </c>
      <c r="S32" s="122" t="n">
        <f aca="false">S4*$B$7*(S7/100)*S10/100</f>
        <v>0</v>
      </c>
      <c r="T32" s="122" t="n">
        <f aca="false">T4*$B$7*(T7/100)*T10/100</f>
        <v>0</v>
      </c>
      <c r="U32" s="122" t="n">
        <f aca="false">U4*$B$7*(U7/100)*U10/100</f>
        <v>0</v>
      </c>
      <c r="V32" s="122" t="n">
        <f aca="false">V4*$B$7*(V7/100)*V10/100</f>
        <v>0</v>
      </c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</row>
    <row r="33" customFormat="false" ht="15" hidden="false" customHeight="false" outlineLevel="0" collapsed="false">
      <c r="A33" s="24" t="s">
        <v>191</v>
      </c>
      <c r="D33" s="121" t="n">
        <f aca="false">SUM(E33:AZ33)</f>
        <v>113951.25</v>
      </c>
      <c r="E33" s="123"/>
      <c r="F33" s="123" t="n">
        <f aca="false">E31</f>
        <v>0</v>
      </c>
      <c r="G33" s="123" t="n">
        <f aca="false">F31</f>
        <v>0</v>
      </c>
      <c r="H33" s="123" t="n">
        <f aca="false">G31</f>
        <v>4883.625</v>
      </c>
      <c r="I33" s="123" t="n">
        <f aca="false">H31</f>
        <v>4883.625</v>
      </c>
      <c r="J33" s="123" t="n">
        <f aca="false">I31</f>
        <v>7596.75</v>
      </c>
      <c r="K33" s="123" t="n">
        <f aca="false">J31</f>
        <v>7596.75</v>
      </c>
      <c r="L33" s="123" t="n">
        <f aca="false">K31</f>
        <v>8356.425</v>
      </c>
      <c r="M33" s="123" t="n">
        <f aca="false">L31</f>
        <v>8356.425</v>
      </c>
      <c r="N33" s="123" t="n">
        <f aca="false">M31</f>
        <v>13674.15</v>
      </c>
      <c r="O33" s="123" t="n">
        <f aca="false">N31</f>
        <v>19534.5</v>
      </c>
      <c r="P33" s="123" t="n">
        <f aca="false">O31</f>
        <v>26046</v>
      </c>
      <c r="Q33" s="123" t="n">
        <f aca="false">P31</f>
        <v>13023</v>
      </c>
      <c r="R33" s="123" t="n">
        <f aca="false">Q31</f>
        <v>0</v>
      </c>
      <c r="S33" s="123" t="n">
        <f aca="false">R31</f>
        <v>0</v>
      </c>
      <c r="T33" s="123" t="n">
        <f aca="false">S31</f>
        <v>0</v>
      </c>
      <c r="U33" s="123" t="n">
        <f aca="false">T31</f>
        <v>0</v>
      </c>
      <c r="V33" s="123" t="n">
        <f aca="false">U31</f>
        <v>0</v>
      </c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</row>
    <row r="34" customFormat="false" ht="15" hidden="false" customHeight="false" outlineLevel="0" collapsed="false">
      <c r="A34" s="24" t="s">
        <v>192</v>
      </c>
      <c r="D34" s="121" t="n">
        <f aca="false">SUM(E34:AZ34)</f>
        <v>142059.225</v>
      </c>
      <c r="E34" s="123"/>
      <c r="F34" s="123" t="n">
        <f aca="false">E32</f>
        <v>0</v>
      </c>
      <c r="G34" s="123" t="n">
        <f aca="false">F32</f>
        <v>0</v>
      </c>
      <c r="H34" s="123" t="n">
        <f aca="false">G32</f>
        <v>10255.6125</v>
      </c>
      <c r="I34" s="123" t="n">
        <f aca="false">H32</f>
        <v>10255.6125</v>
      </c>
      <c r="J34" s="123" t="n">
        <f aca="false">I32</f>
        <v>16206.4</v>
      </c>
      <c r="K34" s="123" t="n">
        <f aca="false">J32</f>
        <v>16206.4</v>
      </c>
      <c r="L34" s="123" t="n">
        <f aca="false">K32</f>
        <v>9116.1</v>
      </c>
      <c r="M34" s="123" t="n">
        <f aca="false">L32</f>
        <v>9116.1</v>
      </c>
      <c r="N34" s="123" t="n">
        <f aca="false">M32</f>
        <v>15193.5</v>
      </c>
      <c r="O34" s="123" t="n">
        <f aca="false">N32</f>
        <v>15193.5</v>
      </c>
      <c r="P34" s="123" t="n">
        <f aca="false">O32</f>
        <v>20258</v>
      </c>
      <c r="Q34" s="123" t="n">
        <f aca="false">P32</f>
        <v>20258</v>
      </c>
      <c r="R34" s="123" t="n">
        <f aca="false">Q32</f>
        <v>0</v>
      </c>
      <c r="S34" s="123" t="n">
        <f aca="false">R32</f>
        <v>0</v>
      </c>
      <c r="T34" s="123" t="n">
        <f aca="false">S32</f>
        <v>0</v>
      </c>
      <c r="U34" s="123" t="n">
        <f aca="false">T32</f>
        <v>0</v>
      </c>
      <c r="V34" s="123" t="n">
        <f aca="false">U32</f>
        <v>0</v>
      </c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</row>
    <row r="35" customFormat="false" ht="15" hidden="false" customHeight="false" outlineLevel="0" collapsed="false">
      <c r="A35" s="24" t="s">
        <v>193</v>
      </c>
      <c r="D35" s="121" t="n">
        <f aca="false">SUM(E35:AZ35)</f>
        <v>207065.7</v>
      </c>
      <c r="E35" s="123"/>
      <c r="F35" s="123"/>
      <c r="G35" s="123"/>
      <c r="H35" s="123"/>
      <c r="I35" s="123"/>
      <c r="J35" s="123"/>
      <c r="K35" s="123"/>
      <c r="L35" s="123"/>
      <c r="M35" s="123"/>
      <c r="N35" s="123" t="n">
        <f aca="false">SUM(E85:N85)</f>
        <v>158229.45</v>
      </c>
      <c r="O35" s="123" t="n">
        <f aca="false">SUM(O85)</f>
        <v>32557.5</v>
      </c>
      <c r="P35" s="123" t="n">
        <f aca="false">SUM(P85)</f>
        <v>16278.75</v>
      </c>
      <c r="Q35" s="123" t="n">
        <f aca="false">SUM(Q85)</f>
        <v>0</v>
      </c>
      <c r="R35" s="123" t="n">
        <f aca="false">SUM(R85)</f>
        <v>0</v>
      </c>
      <c r="S35" s="123" t="n">
        <f aca="false">SUM(S85)</f>
        <v>0</v>
      </c>
      <c r="T35" s="123" t="n">
        <f aca="false">SUM(T85)</f>
        <v>0</v>
      </c>
      <c r="U35" s="123" t="n">
        <f aca="false">SUM(U85)</f>
        <v>0</v>
      </c>
      <c r="V35" s="123" t="n">
        <f aca="false">SUM(V85)</f>
        <v>0</v>
      </c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</row>
    <row r="36" customFormat="false" ht="15" hidden="false" customHeight="false" outlineLevel="0" collapsed="false">
      <c r="A36" s="24" t="s">
        <v>194</v>
      </c>
      <c r="D36" s="121" t="n">
        <f aca="false">SUM(E36:AZ36)</f>
        <v>284624.9</v>
      </c>
      <c r="E36" s="123"/>
      <c r="F36" s="123"/>
      <c r="G36" s="123"/>
      <c r="H36" s="123"/>
      <c r="I36" s="123"/>
      <c r="J36" s="123"/>
      <c r="K36" s="123"/>
      <c r="L36" s="123"/>
      <c r="M36" s="123"/>
      <c r="N36" s="123" t="n">
        <f aca="false">SUM(E86:N86)</f>
        <v>233979.9</v>
      </c>
      <c r="O36" s="123" t="n">
        <f aca="false">SUM(O86)</f>
        <v>25322.5</v>
      </c>
      <c r="P36" s="123" t="n">
        <f aca="false">SUM(P86)</f>
        <v>25322.5</v>
      </c>
      <c r="Q36" s="123" t="n">
        <f aca="false">SUM(Q86)</f>
        <v>0</v>
      </c>
      <c r="R36" s="123" t="n">
        <f aca="false">SUM(R86)</f>
        <v>0</v>
      </c>
      <c r="S36" s="123" t="n">
        <f aca="false">SUM(S86)</f>
        <v>0</v>
      </c>
      <c r="T36" s="123" t="n">
        <f aca="false">SUM(T86)</f>
        <v>0</v>
      </c>
      <c r="U36" s="123" t="n">
        <f aca="false">SUM(U86)</f>
        <v>0</v>
      </c>
      <c r="V36" s="123" t="n">
        <f aca="false">SUM(V86)</f>
        <v>0</v>
      </c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</row>
    <row r="37" customFormat="false" ht="15" hidden="false" customHeight="false" outlineLevel="0" collapsed="false">
      <c r="A37" s="120" t="s">
        <v>195</v>
      </c>
      <c r="D37" s="121" t="n">
        <f aca="false">SUM(E37:AZ37)</f>
        <v>0</v>
      </c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</row>
    <row r="38" customFormat="false" ht="15" hidden="false" customHeight="false" outlineLevel="0" collapsed="false">
      <c r="A38" s="24" t="s">
        <v>196</v>
      </c>
      <c r="D38" s="121" t="n">
        <f aca="false">SUM(E38:AZ38)</f>
        <v>0</v>
      </c>
      <c r="E38" s="121"/>
      <c r="F38" s="121"/>
      <c r="G38" s="123" t="n">
        <f aca="false">$E$24*$E$14/100/4</f>
        <v>0</v>
      </c>
      <c r="H38" s="123" t="n">
        <f aca="false">$E$24*$E$14/100/4</f>
        <v>0</v>
      </c>
      <c r="I38" s="123" t="n">
        <f aca="false">$E$24*$E$14/100/4</f>
        <v>0</v>
      </c>
      <c r="J38" s="123" t="n">
        <f aca="false">$E$24*$E$14/100/4</f>
        <v>0</v>
      </c>
      <c r="K38" s="123" t="n">
        <f aca="false">$E$24*$E$15/100/4</f>
        <v>0</v>
      </c>
      <c r="L38" s="123" t="n">
        <f aca="false">$E$24*$E$15/100/4</f>
        <v>0</v>
      </c>
      <c r="M38" s="123" t="n">
        <f aca="false">$E$24*$E$15/100/4</f>
        <v>0</v>
      </c>
      <c r="N38" s="123" t="n">
        <f aca="false">$E$24*$E$15/100/4</f>
        <v>0</v>
      </c>
      <c r="O38" s="123" t="n">
        <f aca="false">$E$24*$E$16/100/4</f>
        <v>0</v>
      </c>
      <c r="P38" s="123" t="n">
        <f aca="false">$E$24*$E$16/100/4</f>
        <v>0</v>
      </c>
      <c r="Q38" s="123" t="n">
        <f aca="false">$E$24*$E$16/100/4</f>
        <v>0</v>
      </c>
      <c r="R38" s="123" t="n">
        <f aca="false">$E$24*$E$16/100/4</f>
        <v>0</v>
      </c>
      <c r="S38" s="124" t="n">
        <f aca="false">$E$24*$E$17/100/4</f>
        <v>0</v>
      </c>
      <c r="T38" s="124" t="n">
        <f aca="false">$E$24*$E$17/100/4</f>
        <v>0</v>
      </c>
      <c r="U38" s="124" t="n">
        <f aca="false">$E$24*$E$17/100/4</f>
        <v>0</v>
      </c>
      <c r="V38" s="123" t="n">
        <f aca="false">$E$24*$E$17/100/4</f>
        <v>0</v>
      </c>
      <c r="W38" s="123" t="n">
        <f aca="false">$E$24*$E$18/100/4</f>
        <v>0</v>
      </c>
      <c r="X38" s="123" t="n">
        <f aca="false">$E$24*$E$18/100/4</f>
        <v>0</v>
      </c>
      <c r="Y38" s="123" t="n">
        <f aca="false">$E$24*$E$18/100/4</f>
        <v>0</v>
      </c>
      <c r="Z38" s="123" t="n">
        <f aca="false">$E$24*$E$18/100/4</f>
        <v>0</v>
      </c>
      <c r="AA38" s="123" t="n">
        <f aca="false">$E$24*$E$19/100/4</f>
        <v>0</v>
      </c>
      <c r="AB38" s="123" t="n">
        <f aca="false">$E$24*$E$19/100/4</f>
        <v>0</v>
      </c>
      <c r="AC38" s="123" t="n">
        <f aca="false">$E$24*$E$19/100/4</f>
        <v>0</v>
      </c>
      <c r="AD38" s="123" t="n">
        <f aca="false">$E$24*$E$19/100/4</f>
        <v>0</v>
      </c>
      <c r="AE38" s="123" t="n">
        <f aca="false">$E$24*$E$20/100/4</f>
        <v>0</v>
      </c>
      <c r="AF38" s="123" t="n">
        <f aca="false">$E$24*$E$20/100/4</f>
        <v>0</v>
      </c>
      <c r="AG38" s="123" t="n">
        <f aca="false">$E$24*$E$20/100/4</f>
        <v>0</v>
      </c>
      <c r="AH38" s="123" t="n">
        <f aca="false">$E$24*$E$20/100/4</f>
        <v>0</v>
      </c>
      <c r="AI38" s="123" t="n">
        <f aca="false">$E$24*$E$21/100/4</f>
        <v>0</v>
      </c>
      <c r="AJ38" s="123" t="n">
        <f aca="false">$E$24*$E$21/100/4</f>
        <v>0</v>
      </c>
      <c r="AK38" s="123" t="n">
        <f aca="false">$E$24*$E$21/100/4</f>
        <v>0</v>
      </c>
      <c r="AL38" s="123" t="n">
        <f aca="false">$E$24*$E$21/100/4</f>
        <v>0</v>
      </c>
      <c r="AM38" s="123"/>
      <c r="AN38" s="123"/>
      <c r="AO38" s="123"/>
      <c r="AP38" s="123"/>
    </row>
    <row r="39" customFormat="false" ht="15" hidden="false" customHeight="false" outlineLevel="0" collapsed="false">
      <c r="A39" s="24" t="s">
        <v>197</v>
      </c>
      <c r="D39" s="121" t="n">
        <f aca="false">SUM(E39:AZ39)</f>
        <v>0</v>
      </c>
      <c r="E39" s="121"/>
      <c r="F39" s="121"/>
      <c r="G39" s="123" t="n">
        <f aca="false">$E$25*$E$14/100/4</f>
        <v>0</v>
      </c>
      <c r="H39" s="123" t="n">
        <f aca="false">$E$25*$E$14/100/4</f>
        <v>0</v>
      </c>
      <c r="I39" s="123" t="n">
        <f aca="false">$E$25*$E$14/100/4</f>
        <v>0</v>
      </c>
      <c r="J39" s="123" t="n">
        <f aca="false">$E$25*$E$14/100/4</f>
        <v>0</v>
      </c>
      <c r="K39" s="123" t="n">
        <f aca="false">$E$25*$E$15/100/4</f>
        <v>0</v>
      </c>
      <c r="L39" s="123" t="n">
        <f aca="false">$E$25*$E$15/100/4</f>
        <v>0</v>
      </c>
      <c r="M39" s="123" t="n">
        <f aca="false">$E$25*$E$15/100/4</f>
        <v>0</v>
      </c>
      <c r="N39" s="123" t="n">
        <f aca="false">$E$25*$E$15/100/4</f>
        <v>0</v>
      </c>
      <c r="O39" s="123" t="n">
        <f aca="false">$E$25*$E$16/100/4</f>
        <v>0</v>
      </c>
      <c r="P39" s="123" t="n">
        <f aca="false">$E$25*$E$16/100/4</f>
        <v>0</v>
      </c>
      <c r="Q39" s="123" t="n">
        <f aca="false">$E$25*$E$16/100/4</f>
        <v>0</v>
      </c>
      <c r="R39" s="123" t="n">
        <f aca="false">$E$25*$E$16/100/4</f>
        <v>0</v>
      </c>
      <c r="S39" s="124" t="n">
        <f aca="false">$E$25*$E$17/100/4</f>
        <v>0</v>
      </c>
      <c r="T39" s="124" t="n">
        <f aca="false">$E$25*$E$17/100/4</f>
        <v>0</v>
      </c>
      <c r="U39" s="124" t="n">
        <f aca="false">$E$25*$E$17/100/4</f>
        <v>0</v>
      </c>
      <c r="V39" s="123" t="n">
        <f aca="false">$E$25*$E$17/100/4</f>
        <v>0</v>
      </c>
      <c r="W39" s="123" t="n">
        <f aca="false">$E$25*$E$18/100/4</f>
        <v>0</v>
      </c>
      <c r="X39" s="123" t="n">
        <f aca="false">$E$25*$E$18/100/4</f>
        <v>0</v>
      </c>
      <c r="Y39" s="123" t="n">
        <f aca="false">$E$25*$E$18/100/4</f>
        <v>0</v>
      </c>
      <c r="Z39" s="123" t="n">
        <f aca="false">$E$25*$E$18/100/4</f>
        <v>0</v>
      </c>
      <c r="AA39" s="123" t="n">
        <f aca="false">$E$25*$E$19/100/4</f>
        <v>0</v>
      </c>
      <c r="AB39" s="123" t="n">
        <f aca="false">$E$25*$E$19/100/4</f>
        <v>0</v>
      </c>
      <c r="AC39" s="123" t="n">
        <f aca="false">$E$25*$E$19/100/4</f>
        <v>0</v>
      </c>
      <c r="AD39" s="123" t="n">
        <f aca="false">$E$25*$E$19/100/4</f>
        <v>0</v>
      </c>
      <c r="AE39" s="123" t="n">
        <f aca="false">$E$25*$E$20/100/4</f>
        <v>0</v>
      </c>
      <c r="AF39" s="123" t="n">
        <f aca="false">$E$25*$E$20/100/4</f>
        <v>0</v>
      </c>
      <c r="AG39" s="123" t="n">
        <f aca="false">$E$25*$E$20/100/4</f>
        <v>0</v>
      </c>
      <c r="AH39" s="123" t="n">
        <f aca="false">$E$25*$E$20/100/4</f>
        <v>0</v>
      </c>
      <c r="AI39" s="123" t="n">
        <f aca="false">$E$25*$E$21/100/4</f>
        <v>0</v>
      </c>
      <c r="AJ39" s="123" t="n">
        <f aca="false">$E$25*$E$21/100/4</f>
        <v>0</v>
      </c>
      <c r="AK39" s="123" t="n">
        <f aca="false">$E$25*$E$21/100/4</f>
        <v>0</v>
      </c>
      <c r="AL39" s="123" t="n">
        <f aca="false">$E$25*$E$21/100/4</f>
        <v>0</v>
      </c>
      <c r="AM39" s="123"/>
      <c r="AN39" s="123"/>
      <c r="AO39" s="123"/>
      <c r="AP39" s="123"/>
    </row>
    <row r="40" customFormat="false" ht="15" hidden="false" customHeight="false" outlineLevel="0" collapsed="false">
      <c r="A40" s="24" t="s">
        <v>198</v>
      </c>
      <c r="D40" s="121" t="n">
        <f aca="false">SUM(E40:AZ40)</f>
        <v>0</v>
      </c>
      <c r="E40" s="121"/>
      <c r="F40" s="121"/>
      <c r="G40" s="123"/>
      <c r="H40" s="123" t="n">
        <f aca="false">$F$24*$F$14/100/4</f>
        <v>0</v>
      </c>
      <c r="I40" s="123" t="n">
        <f aca="false">$F$24*$F$14/100/4</f>
        <v>0</v>
      </c>
      <c r="J40" s="123" t="n">
        <f aca="false">$F$24*$F$14/100/4</f>
        <v>0</v>
      </c>
      <c r="K40" s="123" t="n">
        <f aca="false">$F$24*$F$14/100/4</f>
        <v>0</v>
      </c>
      <c r="L40" s="123" t="n">
        <f aca="false">$F$24*$F$15/100/4</f>
        <v>0</v>
      </c>
      <c r="M40" s="123" t="n">
        <f aca="false">$F$24*$F$15/100/4</f>
        <v>0</v>
      </c>
      <c r="N40" s="123" t="n">
        <f aca="false">$F$24*$F$15/100/4</f>
        <v>0</v>
      </c>
      <c r="O40" s="123" t="n">
        <f aca="false">$F$24*$F$15/100/4</f>
        <v>0</v>
      </c>
      <c r="P40" s="123" t="n">
        <f aca="false">$F$24*$F$16/100/4</f>
        <v>0</v>
      </c>
      <c r="Q40" s="123" t="n">
        <f aca="false">$F$24*$F$16/100/4</f>
        <v>0</v>
      </c>
      <c r="R40" s="123" t="n">
        <f aca="false">$F$24*$F$16/100/4</f>
        <v>0</v>
      </c>
      <c r="S40" s="124" t="n">
        <f aca="false">$F$24*$F$16/100/4</f>
        <v>0</v>
      </c>
      <c r="T40" s="124" t="n">
        <f aca="false">$F$24*$F$17/100/4</f>
        <v>0</v>
      </c>
      <c r="U40" s="124" t="n">
        <f aca="false">$F$24*$F$17/100/4</f>
        <v>0</v>
      </c>
      <c r="V40" s="123" t="n">
        <f aca="false">$F$24*$F$17/100/4</f>
        <v>0</v>
      </c>
      <c r="W40" s="123" t="n">
        <f aca="false">$F$24*$F$17/100/4</f>
        <v>0</v>
      </c>
      <c r="X40" s="123" t="n">
        <f aca="false">$F$24*$F$18/100/4</f>
        <v>0</v>
      </c>
      <c r="Y40" s="123" t="n">
        <f aca="false">$F$24*$F$18/100/4</f>
        <v>0</v>
      </c>
      <c r="Z40" s="123" t="n">
        <f aca="false">$F$24*$F$18/100/4</f>
        <v>0</v>
      </c>
      <c r="AA40" s="123" t="n">
        <f aca="false">$F$24*$F$18/100/4</f>
        <v>0</v>
      </c>
      <c r="AB40" s="123" t="n">
        <f aca="false">$F$24*$F$19/100/4</f>
        <v>0</v>
      </c>
      <c r="AC40" s="123" t="n">
        <f aca="false">$F$24*$F$19/100/4</f>
        <v>0</v>
      </c>
      <c r="AD40" s="123" t="n">
        <f aca="false">$F$24*$F$19/100/4</f>
        <v>0</v>
      </c>
      <c r="AE40" s="123" t="n">
        <f aca="false">$F$24*$F$19/100/4</f>
        <v>0</v>
      </c>
      <c r="AF40" s="123" t="n">
        <f aca="false">$F$24*$F$20/100/4</f>
        <v>0</v>
      </c>
      <c r="AG40" s="123" t="n">
        <f aca="false">$F$24*$F$20/100/4</f>
        <v>0</v>
      </c>
      <c r="AH40" s="123" t="n">
        <f aca="false">$F$24*$F$20/100/4</f>
        <v>0</v>
      </c>
      <c r="AI40" s="123" t="n">
        <f aca="false">$F$24*$F$20/100/4</f>
        <v>0</v>
      </c>
      <c r="AJ40" s="123" t="n">
        <f aca="false">$F$24*$F$21/100/4</f>
        <v>0</v>
      </c>
      <c r="AK40" s="123" t="n">
        <f aca="false">$F$24*$F$21/100/4</f>
        <v>0</v>
      </c>
      <c r="AL40" s="123" t="n">
        <f aca="false">$F$24*$F$21/100/4</f>
        <v>0</v>
      </c>
      <c r="AM40" s="123" t="n">
        <f aca="false">$F$24*$F$21/100/4</f>
        <v>0</v>
      </c>
      <c r="AN40" s="123"/>
      <c r="AO40" s="123"/>
      <c r="AP40" s="123"/>
      <c r="AQ40" s="123"/>
    </row>
    <row r="41" customFormat="false" ht="15" hidden="false" customHeight="false" outlineLevel="0" collapsed="false">
      <c r="A41" s="24" t="s">
        <v>199</v>
      </c>
      <c r="D41" s="121" t="n">
        <f aca="false">SUM(E41:AZ41)</f>
        <v>0</v>
      </c>
      <c r="E41" s="121"/>
      <c r="F41" s="121"/>
      <c r="G41" s="123"/>
      <c r="H41" s="123" t="n">
        <f aca="false">$F$25*$F$14/100/4</f>
        <v>0</v>
      </c>
      <c r="I41" s="123" t="n">
        <f aca="false">$F$25*$F$14/100/4</f>
        <v>0</v>
      </c>
      <c r="J41" s="123" t="n">
        <f aca="false">$F$25*$F$14/100/4</f>
        <v>0</v>
      </c>
      <c r="K41" s="123" t="n">
        <f aca="false">$F$25*$F$14/100/4</f>
        <v>0</v>
      </c>
      <c r="L41" s="123" t="n">
        <f aca="false">$F$25*$F$15/100/4</f>
        <v>0</v>
      </c>
      <c r="M41" s="123" t="n">
        <f aca="false">$F$25*$F$15/100/4</f>
        <v>0</v>
      </c>
      <c r="N41" s="123" t="n">
        <f aca="false">$F$25*$F$15/100/4</f>
        <v>0</v>
      </c>
      <c r="O41" s="123" t="n">
        <f aca="false">$F$25*$F$15/100/4</f>
        <v>0</v>
      </c>
      <c r="P41" s="123" t="n">
        <f aca="false">$F$25*$F$16/100/4</f>
        <v>0</v>
      </c>
      <c r="Q41" s="123" t="n">
        <f aca="false">$F$25*$F$16/100/4</f>
        <v>0</v>
      </c>
      <c r="R41" s="123" t="n">
        <f aca="false">$F$25*$F$16/100/4</f>
        <v>0</v>
      </c>
      <c r="S41" s="124" t="n">
        <f aca="false">$F$25*$F$16/100/4</f>
        <v>0</v>
      </c>
      <c r="T41" s="124" t="n">
        <f aca="false">$F$25*$F$17/100/4</f>
        <v>0</v>
      </c>
      <c r="U41" s="124" t="n">
        <f aca="false">$F$25*$F$17/100/4</f>
        <v>0</v>
      </c>
      <c r="V41" s="123" t="n">
        <f aca="false">$F$25*$F$17/100/4</f>
        <v>0</v>
      </c>
      <c r="W41" s="123" t="n">
        <f aca="false">$F$25*$F$17/100/4</f>
        <v>0</v>
      </c>
      <c r="X41" s="123" t="n">
        <f aca="false">$F$25*$F$18/100/4</f>
        <v>0</v>
      </c>
      <c r="Y41" s="123" t="n">
        <f aca="false">$F$25*$F$18/100/4</f>
        <v>0</v>
      </c>
      <c r="Z41" s="123" t="n">
        <f aca="false">$F$25*$F$18/100/4</f>
        <v>0</v>
      </c>
      <c r="AA41" s="123" t="n">
        <f aca="false">$F$25*$F$18/100/4</f>
        <v>0</v>
      </c>
      <c r="AB41" s="123" t="n">
        <f aca="false">$F$25*$F$19/100/4</f>
        <v>0</v>
      </c>
      <c r="AC41" s="123" t="n">
        <f aca="false">$F$25*$F$19/100/4</f>
        <v>0</v>
      </c>
      <c r="AD41" s="123" t="n">
        <f aca="false">$F$25*$F$19/100/4</f>
        <v>0</v>
      </c>
      <c r="AE41" s="123" t="n">
        <f aca="false">$F$25*$F$19/100/4</f>
        <v>0</v>
      </c>
      <c r="AF41" s="123" t="n">
        <f aca="false">$F$25*$F$20/100/4</f>
        <v>0</v>
      </c>
      <c r="AG41" s="123" t="n">
        <f aca="false">$F$25*$F$20/100/4</f>
        <v>0</v>
      </c>
      <c r="AH41" s="123" t="n">
        <f aca="false">$F$25*$F$20/100/4</f>
        <v>0</v>
      </c>
      <c r="AI41" s="123" t="n">
        <f aca="false">$F$25*$F$20/100/4</f>
        <v>0</v>
      </c>
      <c r="AJ41" s="123" t="n">
        <f aca="false">$F$25*$F$21/100/4</f>
        <v>0</v>
      </c>
      <c r="AK41" s="123" t="n">
        <f aca="false">$F$25*$F$21/100/4</f>
        <v>0</v>
      </c>
      <c r="AL41" s="123" t="n">
        <f aca="false">$F$25*$F$21/100/4</f>
        <v>0</v>
      </c>
      <c r="AM41" s="123" t="n">
        <f aca="false">$F$25*$F$21/100/4</f>
        <v>0</v>
      </c>
      <c r="AN41" s="123"/>
      <c r="AO41" s="123"/>
      <c r="AP41" s="123"/>
      <c r="AQ41" s="123"/>
    </row>
    <row r="42" s="125" customFormat="true" ht="15" hidden="false" customHeight="false" outlineLevel="0" collapsed="false">
      <c r="A42" s="24" t="s">
        <v>200</v>
      </c>
      <c r="B42" s="24"/>
      <c r="C42" s="24"/>
      <c r="D42" s="121" t="n">
        <f aca="false">SUM(E42:AZ42)</f>
        <v>68370.75</v>
      </c>
      <c r="E42" s="121"/>
      <c r="F42" s="121"/>
      <c r="G42" s="123"/>
      <c r="H42" s="123"/>
      <c r="I42" s="123" t="n">
        <f aca="false">$G$24*$G$14/100/4</f>
        <v>2441.8125</v>
      </c>
      <c r="J42" s="123" t="n">
        <f aca="false">$G$24*$G$14/100/4</f>
        <v>2441.8125</v>
      </c>
      <c r="K42" s="123" t="n">
        <f aca="false">$G$24*$G$14/100/4</f>
        <v>2441.8125</v>
      </c>
      <c r="L42" s="123" t="n">
        <f aca="false">$G$24*$G$14/100/4</f>
        <v>2441.8125</v>
      </c>
      <c r="M42" s="123" t="n">
        <f aca="false">$G$24*$G$15/100/4</f>
        <v>2441.8125</v>
      </c>
      <c r="N42" s="123" t="n">
        <f aca="false">$G$24*$G$15/100/4</f>
        <v>2441.8125</v>
      </c>
      <c r="O42" s="123" t="n">
        <f aca="false">$G$24*$G$15/100/4</f>
        <v>2441.8125</v>
      </c>
      <c r="P42" s="123" t="n">
        <f aca="false">$G$24*$G$15/100/4</f>
        <v>2441.8125</v>
      </c>
      <c r="Q42" s="123" t="n">
        <f aca="false">$G$24*$G$16/100/4</f>
        <v>2441.8125</v>
      </c>
      <c r="R42" s="123" t="n">
        <f aca="false">$G$24*$G$16/100/4</f>
        <v>2441.8125</v>
      </c>
      <c r="S42" s="124" t="n">
        <f aca="false">$G$24*$G$16/100/4</f>
        <v>2441.8125</v>
      </c>
      <c r="T42" s="124" t="n">
        <f aca="false">$G$24*$G$16/100/4</f>
        <v>2441.8125</v>
      </c>
      <c r="U42" s="124" t="n">
        <f aca="false">$G$24*$G$17/100/4</f>
        <v>1953.45</v>
      </c>
      <c r="V42" s="123" t="n">
        <f aca="false">$G$24*$G$17/100/4</f>
        <v>1953.45</v>
      </c>
      <c r="W42" s="123" t="n">
        <f aca="false">$G$24*$G$17/100/4</f>
        <v>1953.45</v>
      </c>
      <c r="X42" s="123" t="n">
        <f aca="false">$G$24*$G$17/100/4</f>
        <v>1953.45</v>
      </c>
      <c r="Y42" s="123" t="n">
        <f aca="false">$G$24*$G$18/100/4</f>
        <v>1953.45</v>
      </c>
      <c r="Z42" s="123" t="n">
        <f aca="false">$G$24*$G$18/100/4</f>
        <v>1953.45</v>
      </c>
      <c r="AA42" s="123" t="n">
        <f aca="false">$G$24*$G$18/100/4</f>
        <v>1953.45</v>
      </c>
      <c r="AB42" s="123" t="n">
        <f aca="false">$G$24*$G$18/100/4</f>
        <v>1953.45</v>
      </c>
      <c r="AC42" s="123" t="n">
        <f aca="false">$G$24*$G$19/100/4</f>
        <v>1953.45</v>
      </c>
      <c r="AD42" s="123" t="n">
        <f aca="false">$G$24*$G$19/100/4</f>
        <v>1953.45</v>
      </c>
      <c r="AE42" s="123" t="n">
        <f aca="false">$G$24*$G$19/100/4</f>
        <v>1953.45</v>
      </c>
      <c r="AF42" s="123" t="n">
        <f aca="false">$G$24*$G$19/100/4</f>
        <v>1953.45</v>
      </c>
      <c r="AG42" s="123" t="n">
        <f aca="false">$G$24*$G$20/100/4</f>
        <v>1953.45</v>
      </c>
      <c r="AH42" s="123" t="n">
        <f aca="false">$G$24*$G$20/100/4</f>
        <v>1953.45</v>
      </c>
      <c r="AI42" s="123" t="n">
        <f aca="false">$G$24*$G$20/100/4</f>
        <v>1953.45</v>
      </c>
      <c r="AJ42" s="123" t="n">
        <f aca="false">$G$24*$G$20/100/4</f>
        <v>1953.45</v>
      </c>
      <c r="AK42" s="123" t="n">
        <f aca="false">$G$24*$G$21/100/4</f>
        <v>1953.45</v>
      </c>
      <c r="AL42" s="123" t="n">
        <f aca="false">$G$24*$G$21/100/4</f>
        <v>1953.45</v>
      </c>
      <c r="AM42" s="123" t="n">
        <f aca="false">$G$24*$G$21/100/4</f>
        <v>1953.45</v>
      </c>
      <c r="AN42" s="123" t="n">
        <f aca="false">$G$24*$G$21/100/4</f>
        <v>1953.45</v>
      </c>
      <c r="AO42" s="123"/>
      <c r="AP42" s="123"/>
      <c r="AQ42" s="123"/>
      <c r="AR42" s="123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</row>
    <row r="43" s="125" customFormat="true" ht="15" hidden="false" customHeight="false" outlineLevel="0" collapsed="false">
      <c r="A43" s="24" t="s">
        <v>201</v>
      </c>
      <c r="B43" s="24"/>
      <c r="C43" s="24"/>
      <c r="D43" s="121" t="n">
        <f aca="false">SUM(E43:AZ43)</f>
        <v>143578.575</v>
      </c>
      <c r="E43" s="121"/>
      <c r="F43" s="121"/>
      <c r="G43" s="123"/>
      <c r="H43" s="123"/>
      <c r="I43" s="123" t="n">
        <f aca="false">$G$25*$G$14/100/4</f>
        <v>5127.80625</v>
      </c>
      <c r="J43" s="123" t="n">
        <f aca="false">$G$25*$G$14/100/4</f>
        <v>5127.80625</v>
      </c>
      <c r="K43" s="123" t="n">
        <f aca="false">$G$25*$G$14/100/4</f>
        <v>5127.80625</v>
      </c>
      <c r="L43" s="123" t="n">
        <f aca="false">$G$25*$G$14/100/4</f>
        <v>5127.80625</v>
      </c>
      <c r="M43" s="123" t="n">
        <f aca="false">$G$25*$G$15/100/4</f>
        <v>5127.80625</v>
      </c>
      <c r="N43" s="123" t="n">
        <f aca="false">$G$25*$G$15/100/4</f>
        <v>5127.80625</v>
      </c>
      <c r="O43" s="123" t="n">
        <f aca="false">$G$25*$G$15/100/4</f>
        <v>5127.80625</v>
      </c>
      <c r="P43" s="123" t="n">
        <f aca="false">$G$25*$G$15/100/4</f>
        <v>5127.80625</v>
      </c>
      <c r="Q43" s="123" t="n">
        <f aca="false">$G$25*$G$16/100/4</f>
        <v>5127.80625</v>
      </c>
      <c r="R43" s="123" t="n">
        <f aca="false">$G$25*$G$16/100/4</f>
        <v>5127.80625</v>
      </c>
      <c r="S43" s="124" t="n">
        <f aca="false">$G$25*$G$16/100/4</f>
        <v>5127.80625</v>
      </c>
      <c r="T43" s="124" t="n">
        <f aca="false">$G$25*$G$16/100/4</f>
        <v>5127.80625</v>
      </c>
      <c r="U43" s="124" t="n">
        <f aca="false">$G$25*$G$17/100/4</f>
        <v>4102.245</v>
      </c>
      <c r="V43" s="123" t="n">
        <f aca="false">$G$25*$G$17/100/4</f>
        <v>4102.245</v>
      </c>
      <c r="W43" s="123" t="n">
        <f aca="false">$G$25*$G$17/100/4</f>
        <v>4102.245</v>
      </c>
      <c r="X43" s="123" t="n">
        <f aca="false">$G$25*$G$17/100/4</f>
        <v>4102.245</v>
      </c>
      <c r="Y43" s="123" t="n">
        <f aca="false">$G$25*$G$18/100/4</f>
        <v>4102.245</v>
      </c>
      <c r="Z43" s="123" t="n">
        <f aca="false">$G$25*$G$18/100/4</f>
        <v>4102.245</v>
      </c>
      <c r="AA43" s="123" t="n">
        <f aca="false">$G$25*$G$18/100/4</f>
        <v>4102.245</v>
      </c>
      <c r="AB43" s="123" t="n">
        <f aca="false">$G$25*$G$18/100/4</f>
        <v>4102.245</v>
      </c>
      <c r="AC43" s="123" t="n">
        <f aca="false">$G$25*$G$19/100/4</f>
        <v>4102.245</v>
      </c>
      <c r="AD43" s="123" t="n">
        <f aca="false">$G$25*$G$19/100/4</f>
        <v>4102.245</v>
      </c>
      <c r="AE43" s="123" t="n">
        <f aca="false">$G$25*$G$19/100/4</f>
        <v>4102.245</v>
      </c>
      <c r="AF43" s="123" t="n">
        <f aca="false">$G$25*$G$19/100/4</f>
        <v>4102.245</v>
      </c>
      <c r="AG43" s="123" t="n">
        <f aca="false">$G$25*$G$20/100/4</f>
        <v>4102.245</v>
      </c>
      <c r="AH43" s="123" t="n">
        <f aca="false">$G$25*$G$20/100/4</f>
        <v>4102.245</v>
      </c>
      <c r="AI43" s="123" t="n">
        <f aca="false">$G$25*$G$20/100/4</f>
        <v>4102.245</v>
      </c>
      <c r="AJ43" s="123" t="n">
        <f aca="false">$G$25*$G$20/100/4</f>
        <v>4102.245</v>
      </c>
      <c r="AK43" s="123" t="n">
        <f aca="false">$G$25*$G$21/100/4</f>
        <v>4102.245</v>
      </c>
      <c r="AL43" s="123" t="n">
        <f aca="false">$G$25*$G$21/100/4</f>
        <v>4102.245</v>
      </c>
      <c r="AM43" s="123" t="n">
        <f aca="false">$G$25*$G$21/100/4</f>
        <v>4102.245</v>
      </c>
      <c r="AN43" s="123" t="n">
        <f aca="false">$G$25*$G$21/100/4</f>
        <v>4102.245</v>
      </c>
      <c r="AO43" s="123"/>
      <c r="AP43" s="123"/>
      <c r="AQ43" s="123"/>
      <c r="AR43" s="123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</row>
    <row r="44" customFormat="false" ht="15" hidden="false" customHeight="false" outlineLevel="0" collapsed="false">
      <c r="A44" s="24" t="s">
        <v>202</v>
      </c>
      <c r="D44" s="121" t="n">
        <f aca="false">SUM(E44:AZ44)</f>
        <v>68370.75</v>
      </c>
      <c r="E44" s="121"/>
      <c r="F44" s="121"/>
      <c r="G44" s="123"/>
      <c r="H44" s="123"/>
      <c r="I44" s="123"/>
      <c r="J44" s="123" t="n">
        <f aca="false">$H$24*$H$14/100/4</f>
        <v>2441.8125</v>
      </c>
      <c r="K44" s="123" t="n">
        <f aca="false">$H$24*$H$14/100/4</f>
        <v>2441.8125</v>
      </c>
      <c r="L44" s="123" t="n">
        <f aca="false">$H$24*$H$14/100/4</f>
        <v>2441.8125</v>
      </c>
      <c r="M44" s="123" t="n">
        <f aca="false">$H$24*$H$14/100/4</f>
        <v>2441.8125</v>
      </c>
      <c r="N44" s="123" t="n">
        <f aca="false">$H$24*$H$15/100/4</f>
        <v>2441.8125</v>
      </c>
      <c r="O44" s="123" t="n">
        <f aca="false">$H$24*$H$15/100/4</f>
        <v>2441.8125</v>
      </c>
      <c r="P44" s="123" t="n">
        <f aca="false">$H$24*$H$15/100/4</f>
        <v>2441.8125</v>
      </c>
      <c r="Q44" s="123" t="n">
        <f aca="false">$H$24*$H$15/100/4</f>
        <v>2441.8125</v>
      </c>
      <c r="R44" s="123" t="n">
        <f aca="false">$H$24*$H$16/100/4</f>
        <v>2441.8125</v>
      </c>
      <c r="S44" s="124" t="n">
        <f aca="false">$H$24*$H$16/100/4</f>
        <v>2441.8125</v>
      </c>
      <c r="T44" s="124" t="n">
        <f aca="false">$H$24*$H$16/100/4</f>
        <v>2441.8125</v>
      </c>
      <c r="U44" s="124" t="n">
        <f aca="false">$H$24*$H$16/100/4</f>
        <v>2441.8125</v>
      </c>
      <c r="V44" s="123" t="n">
        <f aca="false">$H$24*$H$17/100/4</f>
        <v>1953.45</v>
      </c>
      <c r="W44" s="123" t="n">
        <f aca="false">$H$24*$H$17/100/4</f>
        <v>1953.45</v>
      </c>
      <c r="X44" s="123" t="n">
        <f aca="false">$H$24*$H$17/100/4</f>
        <v>1953.45</v>
      </c>
      <c r="Y44" s="123" t="n">
        <f aca="false">$H$24*$H$17/100/4</f>
        <v>1953.45</v>
      </c>
      <c r="Z44" s="123" t="n">
        <f aca="false">$H$24*$H$18/100/4</f>
        <v>1953.45</v>
      </c>
      <c r="AA44" s="123" t="n">
        <f aca="false">$H$24*$H$18/100/4</f>
        <v>1953.45</v>
      </c>
      <c r="AB44" s="123" t="n">
        <f aca="false">$H$24*$H$18/100/4</f>
        <v>1953.45</v>
      </c>
      <c r="AC44" s="123" t="n">
        <f aca="false">$H$24*$H$18/100/4</f>
        <v>1953.45</v>
      </c>
      <c r="AD44" s="123" t="n">
        <f aca="false">$H$24*$H$19/100/4</f>
        <v>1953.45</v>
      </c>
      <c r="AE44" s="123" t="n">
        <f aca="false">$H$24*$H$19/100/4</f>
        <v>1953.45</v>
      </c>
      <c r="AF44" s="123" t="n">
        <f aca="false">$H$24*$H$19/100/4</f>
        <v>1953.45</v>
      </c>
      <c r="AG44" s="123" t="n">
        <f aca="false">$H$24*$H$19/100/4</f>
        <v>1953.45</v>
      </c>
      <c r="AH44" s="123" t="n">
        <f aca="false">$H$24*$H$20/100/4</f>
        <v>1953.45</v>
      </c>
      <c r="AI44" s="123" t="n">
        <f aca="false">$H$24*$H$20/100/4</f>
        <v>1953.45</v>
      </c>
      <c r="AJ44" s="123" t="n">
        <f aca="false">$H$24*$H$20/100/4</f>
        <v>1953.45</v>
      </c>
      <c r="AK44" s="123" t="n">
        <f aca="false">$H$24*$H$20/100/4</f>
        <v>1953.45</v>
      </c>
      <c r="AL44" s="123" t="n">
        <f aca="false">$H$24*$H$21/100/4</f>
        <v>1953.45</v>
      </c>
      <c r="AM44" s="123" t="n">
        <f aca="false">$H$24*$H$21/100/4</f>
        <v>1953.45</v>
      </c>
      <c r="AN44" s="123" t="n">
        <f aca="false">$H$24*$H$21/100/4</f>
        <v>1953.45</v>
      </c>
      <c r="AO44" s="123" t="n">
        <f aca="false">$H$24*$H$21/100/4</f>
        <v>1953.45</v>
      </c>
      <c r="AP44" s="123"/>
      <c r="AQ44" s="123"/>
      <c r="AR44" s="123"/>
    </row>
    <row r="45" customFormat="false" ht="15" hidden="false" customHeight="false" outlineLevel="0" collapsed="false">
      <c r="A45" s="24" t="s">
        <v>203</v>
      </c>
      <c r="D45" s="121" t="n">
        <f aca="false">SUM(E45:AZ45)</f>
        <v>143578.575</v>
      </c>
      <c r="E45" s="121"/>
      <c r="F45" s="121"/>
      <c r="G45" s="123"/>
      <c r="H45" s="123"/>
      <c r="I45" s="123"/>
      <c r="J45" s="123" t="n">
        <f aca="false">$H$25*$H$14/100/4</f>
        <v>5127.80625</v>
      </c>
      <c r="K45" s="123" t="n">
        <f aca="false">$H$25*$H$14/100/4</f>
        <v>5127.80625</v>
      </c>
      <c r="L45" s="123" t="n">
        <f aca="false">$H$25*$H$14/100/4</f>
        <v>5127.80625</v>
      </c>
      <c r="M45" s="123" t="n">
        <f aca="false">$H$25*$H$14/100/4</f>
        <v>5127.80625</v>
      </c>
      <c r="N45" s="123" t="n">
        <f aca="false">$H$25*$H$15/100/4</f>
        <v>5127.80625</v>
      </c>
      <c r="O45" s="123" t="n">
        <f aca="false">$H$25*$H$15/100/4</f>
        <v>5127.80625</v>
      </c>
      <c r="P45" s="123" t="n">
        <f aca="false">$H$25*$H$15/100/4</f>
        <v>5127.80625</v>
      </c>
      <c r="Q45" s="123" t="n">
        <f aca="false">$H$25*$H$15/100/4</f>
        <v>5127.80625</v>
      </c>
      <c r="R45" s="123" t="n">
        <f aca="false">$H$25*$H$16/100/4</f>
        <v>5127.80625</v>
      </c>
      <c r="S45" s="123" t="n">
        <f aca="false">$H$25*$H$16/100/4</f>
        <v>5127.80625</v>
      </c>
      <c r="T45" s="123" t="n">
        <f aca="false">$H$25*$H$16/100/4</f>
        <v>5127.80625</v>
      </c>
      <c r="U45" s="123" t="n">
        <f aca="false">$H$25*$H$16/100/4</f>
        <v>5127.80625</v>
      </c>
      <c r="V45" s="123" t="n">
        <f aca="false">$H$25*$H$17/100/4</f>
        <v>4102.245</v>
      </c>
      <c r="W45" s="123" t="n">
        <f aca="false">$H$25*$H$17/100/4</f>
        <v>4102.245</v>
      </c>
      <c r="X45" s="123" t="n">
        <f aca="false">$H$25*$H$17/100/4</f>
        <v>4102.245</v>
      </c>
      <c r="Y45" s="123" t="n">
        <f aca="false">$H$25*$H$17/100/4</f>
        <v>4102.245</v>
      </c>
      <c r="Z45" s="123" t="n">
        <f aca="false">$H$25*$H$18/100/4</f>
        <v>4102.245</v>
      </c>
      <c r="AA45" s="123" t="n">
        <f aca="false">$H$25*$H$18/100/4</f>
        <v>4102.245</v>
      </c>
      <c r="AB45" s="123" t="n">
        <f aca="false">$H$25*$H$18/100/4</f>
        <v>4102.245</v>
      </c>
      <c r="AC45" s="123" t="n">
        <f aca="false">$H$25*$H$18/100/4</f>
        <v>4102.245</v>
      </c>
      <c r="AD45" s="123" t="n">
        <f aca="false">$H$25*$H$19/100/4</f>
        <v>4102.245</v>
      </c>
      <c r="AE45" s="123" t="n">
        <f aca="false">$H$25*$H$19/100/4</f>
        <v>4102.245</v>
      </c>
      <c r="AF45" s="123" t="n">
        <f aca="false">$H$25*$H$19/100/4</f>
        <v>4102.245</v>
      </c>
      <c r="AG45" s="123" t="n">
        <f aca="false">$H$25*$H$19/100/4</f>
        <v>4102.245</v>
      </c>
      <c r="AH45" s="123" t="n">
        <f aca="false">$H$25*$H$20/100/4</f>
        <v>4102.245</v>
      </c>
      <c r="AI45" s="123" t="n">
        <f aca="false">$H$25*$H$20/100/4</f>
        <v>4102.245</v>
      </c>
      <c r="AJ45" s="123" t="n">
        <f aca="false">$H$25*$H$20/100/4</f>
        <v>4102.245</v>
      </c>
      <c r="AK45" s="123" t="n">
        <f aca="false">$H$25*$H$20/100/4</f>
        <v>4102.245</v>
      </c>
      <c r="AL45" s="123" t="n">
        <f aca="false">$H$25*$H$21/100/4</f>
        <v>4102.245</v>
      </c>
      <c r="AM45" s="123" t="n">
        <f aca="false">$H$25*$H$21/100/4</f>
        <v>4102.245</v>
      </c>
      <c r="AN45" s="123" t="n">
        <f aca="false">$H$25*$H$21/100/4</f>
        <v>4102.245</v>
      </c>
      <c r="AO45" s="123" t="n">
        <f aca="false">$H$25*$H$21/100/4</f>
        <v>4102.245</v>
      </c>
      <c r="AP45" s="123"/>
      <c r="AQ45" s="123"/>
      <c r="AR45" s="123"/>
    </row>
    <row r="46" customFormat="false" ht="15" hidden="false" customHeight="false" outlineLevel="0" collapsed="false">
      <c r="A46" s="24" t="s">
        <v>204</v>
      </c>
      <c r="D46" s="121" t="n">
        <f aca="false">SUM(E46:AZ46)</f>
        <v>45580.5</v>
      </c>
      <c r="E46" s="121"/>
      <c r="F46" s="121"/>
      <c r="G46" s="123"/>
      <c r="H46" s="123"/>
      <c r="I46" s="123"/>
      <c r="J46" s="123"/>
      <c r="K46" s="123" t="n">
        <f aca="false">$I$24*$I$14/100/4</f>
        <v>1899.1875</v>
      </c>
      <c r="L46" s="123" t="n">
        <f aca="false">$I$24*$I$14/100/4</f>
        <v>1899.1875</v>
      </c>
      <c r="M46" s="123" t="n">
        <f aca="false">$I$24*$I$14/100/4</f>
        <v>1899.1875</v>
      </c>
      <c r="N46" s="123" t="n">
        <f aca="false">$I$24*$I$14/100/4</f>
        <v>1899.1875</v>
      </c>
      <c r="O46" s="123" t="n">
        <f aca="false">$I$24*$I$15/100/4</f>
        <v>1899.1875</v>
      </c>
      <c r="P46" s="123" t="n">
        <f aca="false">$I$24*$I$15/100/4</f>
        <v>1899.1875</v>
      </c>
      <c r="Q46" s="123" t="n">
        <f aca="false">$I$24*$I$15/100/4</f>
        <v>1899.1875</v>
      </c>
      <c r="R46" s="123" t="n">
        <f aca="false">$I$24*$I$15/100/4</f>
        <v>1899.1875</v>
      </c>
      <c r="S46" s="123" t="n">
        <f aca="false">$I$24*$I$16/100/4</f>
        <v>1899.1875</v>
      </c>
      <c r="T46" s="123" t="n">
        <f aca="false">$I$24*$I$16/100/4</f>
        <v>1899.1875</v>
      </c>
      <c r="U46" s="123" t="n">
        <f aca="false">$I$24*$I$16/100/4</f>
        <v>1899.1875</v>
      </c>
      <c r="V46" s="123" t="n">
        <f aca="false">$I$24*$I$16/100/4</f>
        <v>1899.1875</v>
      </c>
      <c r="W46" s="123" t="n">
        <f aca="false">$I$24*$I$17/100/4</f>
        <v>1139.5125</v>
      </c>
      <c r="X46" s="123" t="n">
        <f aca="false">$I$24*$I$17/100/4</f>
        <v>1139.5125</v>
      </c>
      <c r="Y46" s="123" t="n">
        <f aca="false">$I$24*$I$17/100/4</f>
        <v>1139.5125</v>
      </c>
      <c r="Z46" s="123" t="n">
        <f aca="false">$I$24*$I$17/100/4</f>
        <v>1139.5125</v>
      </c>
      <c r="AA46" s="123" t="n">
        <f aca="false">$I$24*$I$18/100/4</f>
        <v>1139.5125</v>
      </c>
      <c r="AB46" s="123" t="n">
        <f aca="false">$I$24*$I$18/100/4</f>
        <v>1139.5125</v>
      </c>
      <c r="AC46" s="123" t="n">
        <f aca="false">$I$24*$I$18/100/4</f>
        <v>1139.5125</v>
      </c>
      <c r="AD46" s="123" t="n">
        <f aca="false">$I$24*$I$18/100/4</f>
        <v>1139.5125</v>
      </c>
      <c r="AE46" s="123" t="n">
        <f aca="false">$I$24*$I$19/100/4</f>
        <v>1139.5125</v>
      </c>
      <c r="AF46" s="123" t="n">
        <f aca="false">$I$24*$I$19/100/4</f>
        <v>1139.5125</v>
      </c>
      <c r="AG46" s="123" t="n">
        <f aca="false">$I$24*$I$19/100/4</f>
        <v>1139.5125</v>
      </c>
      <c r="AH46" s="123" t="n">
        <f aca="false">$I$24*$I$19/100/4</f>
        <v>1139.5125</v>
      </c>
      <c r="AI46" s="123" t="n">
        <f aca="false">$I$24*$I$20/100/4</f>
        <v>1139.5125</v>
      </c>
      <c r="AJ46" s="123" t="n">
        <f aca="false">$I$24*$I$20/100/4</f>
        <v>1139.5125</v>
      </c>
      <c r="AK46" s="123" t="n">
        <f aca="false">$I$24*$I$20/100/4</f>
        <v>1139.5125</v>
      </c>
      <c r="AL46" s="123" t="n">
        <f aca="false">$I$24*$I$20/100/4</f>
        <v>1139.5125</v>
      </c>
      <c r="AM46" s="123" t="n">
        <f aca="false">$I$24*$I$21/100/4</f>
        <v>1139.5125</v>
      </c>
      <c r="AN46" s="123" t="n">
        <f aca="false">$I$24*$I$21/100/4</f>
        <v>1139.5125</v>
      </c>
      <c r="AO46" s="123" t="n">
        <f aca="false">$I$24*$I$21/100/4</f>
        <v>1139.5125</v>
      </c>
      <c r="AP46" s="123" t="n">
        <f aca="false">$I$24*$I$21/100/4</f>
        <v>1139.5125</v>
      </c>
      <c r="AQ46" s="123"/>
      <c r="AR46" s="123"/>
      <c r="AS46" s="123"/>
    </row>
    <row r="47" customFormat="false" ht="15" hidden="false" customHeight="false" outlineLevel="0" collapsed="false">
      <c r="A47" s="24" t="s">
        <v>205</v>
      </c>
      <c r="D47" s="121" t="n">
        <f aca="false">SUM(E47:AZ47)</f>
        <v>97238.4</v>
      </c>
      <c r="E47" s="121"/>
      <c r="F47" s="121"/>
      <c r="G47" s="123"/>
      <c r="H47" s="123"/>
      <c r="I47" s="123"/>
      <c r="J47" s="123"/>
      <c r="K47" s="123" t="n">
        <f aca="false">$I$25*$I$14/100/4</f>
        <v>4051.6</v>
      </c>
      <c r="L47" s="123" t="n">
        <f aca="false">$I$25*$I$14/100/4</f>
        <v>4051.6</v>
      </c>
      <c r="M47" s="123" t="n">
        <f aca="false">$I$25*$I$14/100/4</f>
        <v>4051.6</v>
      </c>
      <c r="N47" s="123" t="n">
        <f aca="false">$I$25*$I$14/100/4</f>
        <v>4051.6</v>
      </c>
      <c r="O47" s="123" t="n">
        <f aca="false">$I$25*$I$15/100/4</f>
        <v>4051.6</v>
      </c>
      <c r="P47" s="123" t="n">
        <f aca="false">$I$25*$I$15/100/4</f>
        <v>4051.6</v>
      </c>
      <c r="Q47" s="123" t="n">
        <f aca="false">$I$25*$I$15/100/4</f>
        <v>4051.6</v>
      </c>
      <c r="R47" s="123" t="n">
        <f aca="false">$I$25*$I$15/100/4</f>
        <v>4051.6</v>
      </c>
      <c r="S47" s="123" t="n">
        <f aca="false">$I$25*$I$16/100/4</f>
        <v>4051.6</v>
      </c>
      <c r="T47" s="123" t="n">
        <f aca="false">$I$25*$I$16/100/4</f>
        <v>4051.6</v>
      </c>
      <c r="U47" s="123" t="n">
        <f aca="false">$I$25*$I$16/100/4</f>
        <v>4051.6</v>
      </c>
      <c r="V47" s="123" t="n">
        <f aca="false">$I$25*$I$16/100/4</f>
        <v>4051.6</v>
      </c>
      <c r="W47" s="123" t="n">
        <f aca="false">$I$25*$I$17/100/4</f>
        <v>2430.96</v>
      </c>
      <c r="X47" s="123" t="n">
        <f aca="false">$I$25*$I$17/100/4</f>
        <v>2430.96</v>
      </c>
      <c r="Y47" s="123" t="n">
        <f aca="false">$I$25*$I$17/100/4</f>
        <v>2430.96</v>
      </c>
      <c r="Z47" s="123" t="n">
        <f aca="false">$I$25*$I$17/100/4</f>
        <v>2430.96</v>
      </c>
      <c r="AA47" s="123" t="n">
        <f aca="false">$I$25*$I$18/100/4</f>
        <v>2430.96</v>
      </c>
      <c r="AB47" s="123" t="n">
        <f aca="false">$I$25*$I$18/100/4</f>
        <v>2430.96</v>
      </c>
      <c r="AC47" s="123" t="n">
        <f aca="false">$I$25*$I$18/100/4</f>
        <v>2430.96</v>
      </c>
      <c r="AD47" s="123" t="n">
        <f aca="false">$I$25*$I$18/100/4</f>
        <v>2430.96</v>
      </c>
      <c r="AE47" s="123" t="n">
        <f aca="false">$I$25*$I$19/100/4</f>
        <v>2430.96</v>
      </c>
      <c r="AF47" s="123" t="n">
        <f aca="false">$I$25*$I$19/100/4</f>
        <v>2430.96</v>
      </c>
      <c r="AG47" s="123" t="n">
        <f aca="false">$I$25*$I$19/100/4</f>
        <v>2430.96</v>
      </c>
      <c r="AH47" s="123" t="n">
        <f aca="false">$I$25*$I$19/100/4</f>
        <v>2430.96</v>
      </c>
      <c r="AI47" s="123" t="n">
        <f aca="false">$I$25*$I$20/100/4</f>
        <v>2430.96</v>
      </c>
      <c r="AJ47" s="123" t="n">
        <f aca="false">$I$25*$I$20/100/4</f>
        <v>2430.96</v>
      </c>
      <c r="AK47" s="123" t="n">
        <f aca="false">$I$25*$I$20/100/4</f>
        <v>2430.96</v>
      </c>
      <c r="AL47" s="123" t="n">
        <f aca="false">$I$25*$I$20/100/4</f>
        <v>2430.96</v>
      </c>
      <c r="AM47" s="123" t="n">
        <f aca="false">$I$25*$I$21/100/4</f>
        <v>2430.96</v>
      </c>
      <c r="AN47" s="123" t="n">
        <f aca="false">$I$25*$I$21/100/4</f>
        <v>2430.96</v>
      </c>
      <c r="AO47" s="123" t="n">
        <f aca="false">$I$25*$I$21/100/4</f>
        <v>2430.96</v>
      </c>
      <c r="AP47" s="123" t="n">
        <f aca="false">$I$25*$I$21/100/4</f>
        <v>2430.96</v>
      </c>
      <c r="AQ47" s="123"/>
      <c r="AR47" s="123"/>
      <c r="AS47" s="123"/>
      <c r="AT47" s="123"/>
    </row>
    <row r="48" customFormat="false" ht="15" hidden="false" customHeight="false" outlineLevel="0" collapsed="false">
      <c r="A48" s="24" t="s">
        <v>206</v>
      </c>
      <c r="D48" s="121" t="n">
        <f aca="false">SUM(E48:AZ48)</f>
        <v>45580.5</v>
      </c>
      <c r="E48" s="121"/>
      <c r="F48" s="121"/>
      <c r="G48" s="123"/>
      <c r="H48" s="123"/>
      <c r="I48" s="123"/>
      <c r="J48" s="123"/>
      <c r="K48" s="123"/>
      <c r="L48" s="123" t="n">
        <f aca="false">$J$24*$J$14/100/4</f>
        <v>2373.984375</v>
      </c>
      <c r="M48" s="123" t="n">
        <f aca="false">$J$24*$J$14/100/4</f>
        <v>2373.984375</v>
      </c>
      <c r="N48" s="123" t="n">
        <f aca="false">$J$24*$J$14/100/4</f>
        <v>2373.984375</v>
      </c>
      <c r="O48" s="123" t="n">
        <f aca="false">$J$24*$J$14/100/4</f>
        <v>2373.984375</v>
      </c>
      <c r="P48" s="123" t="n">
        <f aca="false">$J$24*$J$15/100/4</f>
        <v>2373.984375</v>
      </c>
      <c r="Q48" s="123" t="n">
        <f aca="false">$J$24*$J$15/100/4</f>
        <v>2373.984375</v>
      </c>
      <c r="R48" s="123" t="n">
        <f aca="false">$J$24*$J$15/100/4</f>
        <v>2373.984375</v>
      </c>
      <c r="S48" s="123" t="n">
        <f aca="false">$J$24*$J$15/100/4</f>
        <v>2373.984375</v>
      </c>
      <c r="T48" s="123" t="n">
        <f aca="false">$J$24*$J$16/100/4</f>
        <v>1329.43125</v>
      </c>
      <c r="U48" s="123" t="n">
        <f aca="false">$J$24*$J$16/100/4</f>
        <v>1329.43125</v>
      </c>
      <c r="V48" s="123" t="n">
        <f aca="false">$J$24*$J$16/100/4</f>
        <v>1329.43125</v>
      </c>
      <c r="W48" s="123" t="n">
        <f aca="false">$J$24*$J$16/100/4</f>
        <v>1329.43125</v>
      </c>
      <c r="X48" s="123" t="n">
        <f aca="false">$J$24*$J$17/100/4</f>
        <v>1329.43125</v>
      </c>
      <c r="Y48" s="123" t="n">
        <f aca="false">$J$24*$J$17/100/4</f>
        <v>1329.43125</v>
      </c>
      <c r="Z48" s="123" t="n">
        <f aca="false">$J$24*$J$17/100/4</f>
        <v>1329.43125</v>
      </c>
      <c r="AA48" s="123" t="n">
        <f aca="false">$J$24*$J$17/100/4</f>
        <v>1329.43125</v>
      </c>
      <c r="AB48" s="123" t="n">
        <f aca="false">$J$24*$J$18/100/4</f>
        <v>1329.43125</v>
      </c>
      <c r="AC48" s="123" t="n">
        <f aca="false">$J$24*$J$18/100/4</f>
        <v>1329.43125</v>
      </c>
      <c r="AD48" s="123" t="n">
        <f aca="false">$J$24*$J$18/100/4</f>
        <v>1329.43125</v>
      </c>
      <c r="AE48" s="123" t="n">
        <f aca="false">$J$24*$J$18/100/4</f>
        <v>1329.43125</v>
      </c>
      <c r="AF48" s="123" t="n">
        <f aca="false">$J$24*$J$19/100/4</f>
        <v>1329.43125</v>
      </c>
      <c r="AG48" s="123" t="n">
        <f aca="false">$J$24*$J$19/100/4</f>
        <v>1329.43125</v>
      </c>
      <c r="AH48" s="123" t="n">
        <f aca="false">$J$24*$J$19/100/4</f>
        <v>1329.43125</v>
      </c>
      <c r="AI48" s="123" t="n">
        <f aca="false">$J$24*$J$19/100/4</f>
        <v>1329.43125</v>
      </c>
      <c r="AJ48" s="123" t="n">
        <f aca="false">$J$24*$J$20/100/4</f>
        <v>1329.43125</v>
      </c>
      <c r="AK48" s="123" t="n">
        <f aca="false">$J$24*$J$20/100/4</f>
        <v>1329.43125</v>
      </c>
      <c r="AL48" s="123" t="n">
        <f aca="false">$J$24*$J$20/100/4</f>
        <v>1329.43125</v>
      </c>
      <c r="AM48" s="123" t="n">
        <f aca="false">$J$24*$J$20/100/4</f>
        <v>1329.43125</v>
      </c>
      <c r="AN48" s="123" t="n">
        <f aca="false">$J$24*$J$21/100/4</f>
        <v>0</v>
      </c>
      <c r="AO48" s="123" t="n">
        <f aca="false">$J$24*$J$21/100/4</f>
        <v>0</v>
      </c>
      <c r="AP48" s="123" t="n">
        <f aca="false">$J$24*$J$21/100/4</f>
        <v>0</v>
      </c>
      <c r="AQ48" s="123" t="n">
        <f aca="false">$J$24*$J$21/100/4</f>
        <v>0</v>
      </c>
      <c r="AR48" s="123"/>
      <c r="AS48" s="123"/>
      <c r="AT48" s="123"/>
      <c r="AU48" s="123"/>
    </row>
    <row r="49" customFormat="false" ht="15" hidden="false" customHeight="false" outlineLevel="0" collapsed="false">
      <c r="A49" s="24" t="s">
        <v>207</v>
      </c>
      <c r="D49" s="121" t="n">
        <f aca="false">SUM(E49:AZ49)</f>
        <v>97238.4</v>
      </c>
      <c r="E49" s="121"/>
      <c r="F49" s="121"/>
      <c r="G49" s="123"/>
      <c r="H49" s="123"/>
      <c r="I49" s="123"/>
      <c r="J49" s="123"/>
      <c r="K49" s="123"/>
      <c r="L49" s="123" t="n">
        <f aca="false">$J$25*$J$14/100/4</f>
        <v>5064.5</v>
      </c>
      <c r="M49" s="123" t="n">
        <f aca="false">$J$25*$J$14/100/4</f>
        <v>5064.5</v>
      </c>
      <c r="N49" s="123" t="n">
        <f aca="false">$J$25*$J$14/100/4</f>
        <v>5064.5</v>
      </c>
      <c r="O49" s="123" t="n">
        <f aca="false">$J$25*$J$14/100/4</f>
        <v>5064.5</v>
      </c>
      <c r="P49" s="123" t="n">
        <f aca="false">$J$25*$J$15/100/4</f>
        <v>5064.5</v>
      </c>
      <c r="Q49" s="123" t="n">
        <f aca="false">$J$25*$J$15/100/4</f>
        <v>5064.5</v>
      </c>
      <c r="R49" s="123" t="n">
        <f aca="false">$J$25*$J$15/100/4</f>
        <v>5064.5</v>
      </c>
      <c r="S49" s="123" t="n">
        <f aca="false">$J$25*$J$15/100/4</f>
        <v>5064.5</v>
      </c>
      <c r="T49" s="123" t="n">
        <f aca="false">$J$25*$J$16/100/4</f>
        <v>2836.12</v>
      </c>
      <c r="U49" s="123" t="n">
        <f aca="false">$J$25*$J$16/100/4</f>
        <v>2836.12</v>
      </c>
      <c r="V49" s="123" t="n">
        <f aca="false">$J$25*$J$16/100/4</f>
        <v>2836.12</v>
      </c>
      <c r="W49" s="123" t="n">
        <f aca="false">$J$25*$J$16/100/4</f>
        <v>2836.12</v>
      </c>
      <c r="X49" s="123" t="n">
        <f aca="false">$J$25*$J$17/100/4</f>
        <v>2836.12</v>
      </c>
      <c r="Y49" s="123" t="n">
        <f aca="false">$J$25*$J$17/100/4</f>
        <v>2836.12</v>
      </c>
      <c r="Z49" s="123" t="n">
        <f aca="false">$J$25*$J$17/100/4</f>
        <v>2836.12</v>
      </c>
      <c r="AA49" s="123" t="n">
        <f aca="false">$J$25*$J$17/100/4</f>
        <v>2836.12</v>
      </c>
      <c r="AB49" s="123" t="n">
        <f aca="false">$J$25*$J$18/100/4</f>
        <v>2836.12</v>
      </c>
      <c r="AC49" s="123" t="n">
        <f aca="false">$J$25*$J$18/100/4</f>
        <v>2836.12</v>
      </c>
      <c r="AD49" s="123" t="n">
        <f aca="false">$J$25*$J$18/100/4</f>
        <v>2836.12</v>
      </c>
      <c r="AE49" s="123" t="n">
        <f aca="false">$J$25*$J$18/100/4</f>
        <v>2836.12</v>
      </c>
      <c r="AF49" s="123" t="n">
        <f aca="false">$J$25*$J$19/100/4</f>
        <v>2836.12</v>
      </c>
      <c r="AG49" s="123" t="n">
        <f aca="false">$J$25*$J$19/100/4</f>
        <v>2836.12</v>
      </c>
      <c r="AH49" s="123" t="n">
        <f aca="false">$J$25*$J$19/100/4</f>
        <v>2836.12</v>
      </c>
      <c r="AI49" s="123" t="n">
        <f aca="false">$J$25*$J$19/100/4</f>
        <v>2836.12</v>
      </c>
      <c r="AJ49" s="123" t="n">
        <f aca="false">$J$25*$J$20/100/4</f>
        <v>2836.12</v>
      </c>
      <c r="AK49" s="123" t="n">
        <f aca="false">$J$25*$J$20/100/4</f>
        <v>2836.12</v>
      </c>
      <c r="AL49" s="123" t="n">
        <f aca="false">$J$25*$J$20/100/4</f>
        <v>2836.12</v>
      </c>
      <c r="AM49" s="123" t="n">
        <f aca="false">$J$25*$J$20/100/4</f>
        <v>2836.12</v>
      </c>
      <c r="AN49" s="123" t="n">
        <f aca="false">$J$25*$J$21/100/4</f>
        <v>0</v>
      </c>
      <c r="AO49" s="123" t="n">
        <f aca="false">$J$25*$J$21/100/4</f>
        <v>0</v>
      </c>
      <c r="AP49" s="123" t="n">
        <f aca="false">$J$25*$J$21/100/4</f>
        <v>0</v>
      </c>
      <c r="AQ49" s="123" t="n">
        <f aca="false">$J$25*$J$21/100/4</f>
        <v>0</v>
      </c>
      <c r="AR49" s="123"/>
      <c r="AS49" s="123"/>
      <c r="AT49" s="123"/>
      <c r="AU49" s="126" t="n">
        <f aca="false">AS49</f>
        <v>0</v>
      </c>
      <c r="AV49" s="126" t="n">
        <f aca="false">AU49</f>
        <v>0</v>
      </c>
    </row>
    <row r="50" customFormat="false" ht="15" hidden="false" customHeight="false" outlineLevel="0" collapsed="false">
      <c r="A50" s="24" t="s">
        <v>208</v>
      </c>
      <c r="D50" s="121" t="n">
        <f aca="false">SUM(E50:AZ50)</f>
        <v>50138.55</v>
      </c>
      <c r="E50" s="121"/>
      <c r="F50" s="121"/>
      <c r="G50" s="123"/>
      <c r="H50" s="123"/>
      <c r="I50" s="123"/>
      <c r="J50" s="123"/>
      <c r="K50" s="123"/>
      <c r="L50" s="123"/>
      <c r="M50" s="123" t="n">
        <f aca="false">$K$24*$K$14/100/4</f>
        <v>2611.3828125</v>
      </c>
      <c r="N50" s="123" t="n">
        <f aca="false">$K$24*$K$14/100/4</f>
        <v>2611.3828125</v>
      </c>
      <c r="O50" s="123" t="n">
        <f aca="false">$K$24*$K$14/100/4</f>
        <v>2611.3828125</v>
      </c>
      <c r="P50" s="123" t="n">
        <f aca="false">$K$24*$K$14/100/4</f>
        <v>2611.3828125</v>
      </c>
      <c r="Q50" s="123" t="n">
        <f aca="false">$K$24*$K$15/100/4</f>
        <v>2611.3828125</v>
      </c>
      <c r="R50" s="123" t="n">
        <f aca="false">$K$24*$K$15/100/4</f>
        <v>2611.3828125</v>
      </c>
      <c r="S50" s="123" t="n">
        <f aca="false">$K$24*$K$15/100/4</f>
        <v>2611.3828125</v>
      </c>
      <c r="T50" s="123" t="n">
        <f aca="false">$K$24*$K$15/100/4</f>
        <v>2611.3828125</v>
      </c>
      <c r="U50" s="123" t="n">
        <f aca="false">$K$24*$K$16/100/4</f>
        <v>1462.374375</v>
      </c>
      <c r="V50" s="123" t="n">
        <f aca="false">$K$24*$K$16/100/4</f>
        <v>1462.374375</v>
      </c>
      <c r="W50" s="123" t="n">
        <f aca="false">$K$24*$K$16/100/4</f>
        <v>1462.374375</v>
      </c>
      <c r="X50" s="123" t="n">
        <f aca="false">$K$24*$K$16/100/4</f>
        <v>1462.374375</v>
      </c>
      <c r="Y50" s="123" t="n">
        <f aca="false">$K$24*$K$17/100/4</f>
        <v>1462.374375</v>
      </c>
      <c r="Z50" s="123" t="n">
        <f aca="false">$K$24*$K$17/100/4</f>
        <v>1462.374375</v>
      </c>
      <c r="AA50" s="123" t="n">
        <f aca="false">$K$24*$K$17/100/4</f>
        <v>1462.374375</v>
      </c>
      <c r="AB50" s="123" t="n">
        <f aca="false">$K$24*$K$17/100/4</f>
        <v>1462.374375</v>
      </c>
      <c r="AC50" s="123" t="n">
        <f aca="false">$K$24*$K$18/100/4</f>
        <v>1462.374375</v>
      </c>
      <c r="AD50" s="123" t="n">
        <f aca="false">$K$24*$K$18/100/4</f>
        <v>1462.374375</v>
      </c>
      <c r="AE50" s="123" t="n">
        <f aca="false">$K$24*$K$18/100/4</f>
        <v>1462.374375</v>
      </c>
      <c r="AF50" s="123" t="n">
        <f aca="false">$K$24*$K$18/100/4</f>
        <v>1462.374375</v>
      </c>
      <c r="AG50" s="123" t="n">
        <f aca="false">$K$24*$K$19/100/4</f>
        <v>1462.374375</v>
      </c>
      <c r="AH50" s="123" t="n">
        <f aca="false">$K$24*$K$19/100/4</f>
        <v>1462.374375</v>
      </c>
      <c r="AI50" s="123" t="n">
        <f aca="false">$K$24*$K$19/100/4</f>
        <v>1462.374375</v>
      </c>
      <c r="AJ50" s="123" t="n">
        <f aca="false">$K$24*$K$19/100/4</f>
        <v>1462.374375</v>
      </c>
      <c r="AK50" s="123" t="n">
        <f aca="false">$K$24*$K$20/100/4</f>
        <v>1462.374375</v>
      </c>
      <c r="AL50" s="123" t="n">
        <f aca="false">$K$24*$K$20/100/4</f>
        <v>1462.374375</v>
      </c>
      <c r="AM50" s="123" t="n">
        <f aca="false">$K$24*$K$20/100/4</f>
        <v>1462.374375</v>
      </c>
      <c r="AN50" s="123" t="n">
        <f aca="false">$K$24*$K$20/100/4</f>
        <v>1462.374375</v>
      </c>
      <c r="AO50" s="123" t="n">
        <f aca="false">$K$24*$K$21/100/4</f>
        <v>0</v>
      </c>
      <c r="AP50" s="123" t="n">
        <f aca="false">$K$24*$K$21/100/4</f>
        <v>0</v>
      </c>
      <c r="AQ50" s="123" t="n">
        <f aca="false">$K$24*$K$21/100/4</f>
        <v>0</v>
      </c>
      <c r="AR50" s="123" t="n">
        <f aca="false">$K$24*$K$21/100/4</f>
        <v>0</v>
      </c>
      <c r="AS50" s="123"/>
      <c r="AT50" s="123"/>
      <c r="AU50" s="123"/>
      <c r="AV50" s="123"/>
    </row>
    <row r="51" customFormat="false" ht="15" hidden="false" customHeight="false" outlineLevel="0" collapsed="false">
      <c r="A51" s="24" t="s">
        <v>209</v>
      </c>
      <c r="D51" s="121" t="n">
        <f aca="false">SUM(E51:AZ51)</f>
        <v>54696.6</v>
      </c>
      <c r="E51" s="121"/>
      <c r="F51" s="121"/>
      <c r="G51" s="123"/>
      <c r="H51" s="123"/>
      <c r="I51" s="123"/>
      <c r="J51" s="123"/>
      <c r="K51" s="123"/>
      <c r="L51" s="123"/>
      <c r="M51" s="123" t="n">
        <f aca="false">$K$25*$K$14/100/4</f>
        <v>2848.78125</v>
      </c>
      <c r="N51" s="123" t="n">
        <f aca="false">$K$25*$K$14/100/4</f>
        <v>2848.78125</v>
      </c>
      <c r="O51" s="123" t="n">
        <f aca="false">$K$25*$K$14/100/4</f>
        <v>2848.78125</v>
      </c>
      <c r="P51" s="123" t="n">
        <f aca="false">$K$25*$K$14/100/4</f>
        <v>2848.78125</v>
      </c>
      <c r="Q51" s="123" t="n">
        <f aca="false">$K$25*$K$15/100/4</f>
        <v>2848.78125</v>
      </c>
      <c r="R51" s="123" t="n">
        <f aca="false">$K$25*$K$15/100/4</f>
        <v>2848.78125</v>
      </c>
      <c r="S51" s="123" t="n">
        <f aca="false">$K$25*$K$15/100/4</f>
        <v>2848.78125</v>
      </c>
      <c r="T51" s="123" t="n">
        <f aca="false">$K$25*$K$15/100/4</f>
        <v>2848.78125</v>
      </c>
      <c r="U51" s="123" t="n">
        <f aca="false">$K$25*$K$16/100/4</f>
        <v>1595.3175</v>
      </c>
      <c r="V51" s="123" t="n">
        <f aca="false">$K$25*$K$16/100/4</f>
        <v>1595.3175</v>
      </c>
      <c r="W51" s="123" t="n">
        <f aca="false">$K$25*$K$16/100/4</f>
        <v>1595.3175</v>
      </c>
      <c r="X51" s="123" t="n">
        <f aca="false">$K$25*$K$16/100/4</f>
        <v>1595.3175</v>
      </c>
      <c r="Y51" s="123" t="n">
        <f aca="false">$K$25*$K$17/100/4</f>
        <v>1595.3175</v>
      </c>
      <c r="Z51" s="123" t="n">
        <f aca="false">$K$25*$K$17/100/4</f>
        <v>1595.3175</v>
      </c>
      <c r="AA51" s="123" t="n">
        <f aca="false">$K$25*$K$17/100/4</f>
        <v>1595.3175</v>
      </c>
      <c r="AB51" s="123" t="n">
        <f aca="false">$K$25*$K$17/100/4</f>
        <v>1595.3175</v>
      </c>
      <c r="AC51" s="123" t="n">
        <f aca="false">$K$25*$K$18/100/4</f>
        <v>1595.3175</v>
      </c>
      <c r="AD51" s="123" t="n">
        <f aca="false">$K$25*$K$18/100/4</f>
        <v>1595.3175</v>
      </c>
      <c r="AE51" s="123" t="n">
        <f aca="false">$K$25*$K$18/100/4</f>
        <v>1595.3175</v>
      </c>
      <c r="AF51" s="123" t="n">
        <f aca="false">$K$25*$K$18/100/4</f>
        <v>1595.3175</v>
      </c>
      <c r="AG51" s="123" t="n">
        <f aca="false">$K$25*$K$19/100/4</f>
        <v>1595.3175</v>
      </c>
      <c r="AH51" s="123" t="n">
        <f aca="false">$K$25*$K$19/100/4</f>
        <v>1595.3175</v>
      </c>
      <c r="AI51" s="123" t="n">
        <f aca="false">$K$25*$K$19/100/4</f>
        <v>1595.3175</v>
      </c>
      <c r="AJ51" s="123" t="n">
        <f aca="false">$K$25*$K$19/100/4</f>
        <v>1595.3175</v>
      </c>
      <c r="AK51" s="123" t="n">
        <f aca="false">$K$25*$K$20/100/4</f>
        <v>1595.3175</v>
      </c>
      <c r="AL51" s="123" t="n">
        <f aca="false">$K$25*$K$20/100/4</f>
        <v>1595.3175</v>
      </c>
      <c r="AM51" s="123" t="n">
        <f aca="false">$K$25*$K$20/100/4</f>
        <v>1595.3175</v>
      </c>
      <c r="AN51" s="123" t="n">
        <f aca="false">$K$25*$K$20/100/4</f>
        <v>1595.3175</v>
      </c>
      <c r="AO51" s="123" t="n">
        <f aca="false">$K$25*$K$21/100/4</f>
        <v>0</v>
      </c>
      <c r="AP51" s="123" t="n">
        <f aca="false">$K$25*$K$21/100/4</f>
        <v>0</v>
      </c>
      <c r="AQ51" s="123" t="n">
        <f aca="false">$K$25*$K$21/100/4</f>
        <v>0</v>
      </c>
      <c r="AR51" s="123" t="n">
        <f aca="false">$K$25*$K$21/100/4</f>
        <v>0</v>
      </c>
      <c r="AS51" s="123"/>
      <c r="AT51" s="123"/>
      <c r="AU51" s="123"/>
      <c r="AV51" s="123"/>
    </row>
    <row r="52" customFormat="false" ht="15" hidden="false" customHeight="false" outlineLevel="0" collapsed="false">
      <c r="A52" s="24" t="s">
        <v>210</v>
      </c>
      <c r="D52" s="121" t="n">
        <f aca="false">SUM(E52:AZ52)</f>
        <v>50138.55</v>
      </c>
      <c r="E52" s="121"/>
      <c r="F52" s="121"/>
      <c r="G52" s="123"/>
      <c r="H52" s="123"/>
      <c r="I52" s="123"/>
      <c r="J52" s="123"/>
      <c r="K52" s="123"/>
      <c r="L52" s="123"/>
      <c r="M52" s="123"/>
      <c r="N52" s="123" t="n">
        <f aca="false">$L$24*$L$14/100/4</f>
        <v>2611.3828125</v>
      </c>
      <c r="O52" s="123" t="n">
        <f aca="false">$L$24*$L$14/100/4</f>
        <v>2611.3828125</v>
      </c>
      <c r="P52" s="123" t="n">
        <f aca="false">$L$24*$L$14/100/4</f>
        <v>2611.3828125</v>
      </c>
      <c r="Q52" s="123" t="n">
        <f aca="false">$L$24*$L$14/100/4</f>
        <v>2611.3828125</v>
      </c>
      <c r="R52" s="123" t="n">
        <f aca="false">$L$24*$L$15/100/4</f>
        <v>2611.3828125</v>
      </c>
      <c r="S52" s="123" t="n">
        <f aca="false">$L$24*$L$15/100/4</f>
        <v>2611.3828125</v>
      </c>
      <c r="T52" s="123" t="n">
        <f aca="false">$L$24*$L$15/100/4</f>
        <v>2611.3828125</v>
      </c>
      <c r="U52" s="123" t="n">
        <f aca="false">$L$24*$L$15/100/4</f>
        <v>2611.3828125</v>
      </c>
      <c r="V52" s="123" t="n">
        <f aca="false">$L$24*$L$16/100/4</f>
        <v>2611.3828125</v>
      </c>
      <c r="W52" s="123" t="n">
        <f aca="false">$L$24*$L$16/100/4</f>
        <v>2611.3828125</v>
      </c>
      <c r="X52" s="123" t="n">
        <f aca="false">$L$24*$L$16/100/4</f>
        <v>2611.3828125</v>
      </c>
      <c r="Y52" s="123" t="n">
        <f aca="false">$L$24*$L$16/100/4</f>
        <v>2611.3828125</v>
      </c>
      <c r="Z52" s="123" t="n">
        <f aca="false">$L$24*$L$17/100/4</f>
        <v>2611.3828125</v>
      </c>
      <c r="AA52" s="123" t="n">
        <f aca="false">$L$24*$L$17/100/4</f>
        <v>2611.3828125</v>
      </c>
      <c r="AB52" s="123" t="n">
        <f aca="false">$L$24*$L$17/100/4</f>
        <v>2611.3828125</v>
      </c>
      <c r="AC52" s="123" t="n">
        <f aca="false">$L$24*$L$17/100/4</f>
        <v>2611.3828125</v>
      </c>
      <c r="AD52" s="123" t="n">
        <f aca="false">$L$24*$L$18/100/4</f>
        <v>1044.553125</v>
      </c>
      <c r="AE52" s="123" t="n">
        <f aca="false">$L$24*$L$18/100/4</f>
        <v>1044.553125</v>
      </c>
      <c r="AF52" s="123" t="n">
        <f aca="false">$L$24*$L$18/100/4</f>
        <v>1044.553125</v>
      </c>
      <c r="AG52" s="123" t="n">
        <f aca="false">$L$24*$L$18/100/4</f>
        <v>1044.553125</v>
      </c>
      <c r="AH52" s="123" t="n">
        <f aca="false">$L$24*$L$19/100/4</f>
        <v>1044.553125</v>
      </c>
      <c r="AI52" s="123" t="n">
        <f aca="false">$L$24*$L$19/100/4</f>
        <v>1044.553125</v>
      </c>
      <c r="AJ52" s="123" t="n">
        <f aca="false">$L$24*$L$19/100/4</f>
        <v>1044.553125</v>
      </c>
      <c r="AK52" s="123" t="n">
        <f aca="false">$L$24*$L$19/100/4</f>
        <v>1044.553125</v>
      </c>
      <c r="AL52" s="123" t="n">
        <f aca="false">$L$24*$L$20/100/4</f>
        <v>0</v>
      </c>
      <c r="AM52" s="123" t="n">
        <f aca="false">$L$24*$L$20/100/4</f>
        <v>0</v>
      </c>
      <c r="AN52" s="123" t="n">
        <f aca="false">$L$24*$L$20/100/4</f>
        <v>0</v>
      </c>
      <c r="AO52" s="123" t="n">
        <f aca="false">$L$24*$L$20/100/4</f>
        <v>0</v>
      </c>
      <c r="AP52" s="123" t="n">
        <f aca="false">$L$24*$L$21/100/4</f>
        <v>0</v>
      </c>
      <c r="AQ52" s="123" t="n">
        <f aca="false">$L$24*$L$21/100/4</f>
        <v>0</v>
      </c>
      <c r="AR52" s="123" t="n">
        <f aca="false">$L$24*$L$21/100/4</f>
        <v>0</v>
      </c>
      <c r="AS52" s="123" t="n">
        <f aca="false">$L$24*$L$21/100/4</f>
        <v>0</v>
      </c>
      <c r="AT52" s="123"/>
      <c r="AU52" s="123"/>
      <c r="AV52" s="123"/>
      <c r="AW52" s="126" t="n">
        <f aca="false">$L$24*$L$21/100/4</f>
        <v>0</v>
      </c>
      <c r="AX52" s="126" t="n">
        <f aca="false">AW52</f>
        <v>0</v>
      </c>
      <c r="AY52" s="126" t="n">
        <f aca="false">AX52</f>
        <v>0</v>
      </c>
    </row>
    <row r="53" customFormat="false" ht="15" hidden="false" customHeight="false" outlineLevel="0" collapsed="false">
      <c r="A53" s="24" t="s">
        <v>211</v>
      </c>
      <c r="D53" s="121" t="n">
        <f aca="false">SUM(E53:AZ53)</f>
        <v>54696.6</v>
      </c>
      <c r="E53" s="121"/>
      <c r="F53" s="121"/>
      <c r="G53" s="123"/>
      <c r="H53" s="123"/>
      <c r="I53" s="123"/>
      <c r="J53" s="123"/>
      <c r="K53" s="123"/>
      <c r="L53" s="123"/>
      <c r="M53" s="123"/>
      <c r="N53" s="123" t="n">
        <f aca="false">$L$25*$L$14/100/4</f>
        <v>2848.78125</v>
      </c>
      <c r="O53" s="123" t="n">
        <f aca="false">$L$25*$L$14/100/4</f>
        <v>2848.78125</v>
      </c>
      <c r="P53" s="123" t="n">
        <f aca="false">$L$25*$L$14/100/4</f>
        <v>2848.78125</v>
      </c>
      <c r="Q53" s="123" t="n">
        <f aca="false">$L$25*$L$14/100/4</f>
        <v>2848.78125</v>
      </c>
      <c r="R53" s="123" t="n">
        <f aca="false">$L$25*$L$15/100/4</f>
        <v>2848.78125</v>
      </c>
      <c r="S53" s="123" t="n">
        <f aca="false">$L$25*$L$15/100/4</f>
        <v>2848.78125</v>
      </c>
      <c r="T53" s="123" t="n">
        <f aca="false">$L$25*$L$15/100/4</f>
        <v>2848.78125</v>
      </c>
      <c r="U53" s="123" t="n">
        <f aca="false">$L$25*$L$15/100/4</f>
        <v>2848.78125</v>
      </c>
      <c r="V53" s="123" t="n">
        <f aca="false">$L$25*$L$16/100/4</f>
        <v>2848.78125</v>
      </c>
      <c r="W53" s="123" t="n">
        <f aca="false">$L$25*$L$16/100/4</f>
        <v>2848.78125</v>
      </c>
      <c r="X53" s="123" t="n">
        <f aca="false">$L$25*$L$16/100/4</f>
        <v>2848.78125</v>
      </c>
      <c r="Y53" s="123" t="n">
        <f aca="false">$L$25*$L$16/100/4</f>
        <v>2848.78125</v>
      </c>
      <c r="Z53" s="123" t="n">
        <f aca="false">$L$25*$L$17/100/4</f>
        <v>2848.78125</v>
      </c>
      <c r="AA53" s="123" t="n">
        <f aca="false">$L$25*$L$17/100/4</f>
        <v>2848.78125</v>
      </c>
      <c r="AB53" s="123" t="n">
        <f aca="false">$L$25*$L$17/100/4</f>
        <v>2848.78125</v>
      </c>
      <c r="AC53" s="123" t="n">
        <f aca="false">$L$25*$L$17/100/4</f>
        <v>2848.78125</v>
      </c>
      <c r="AD53" s="123" t="n">
        <f aca="false">$L$25*$L$18/100/4</f>
        <v>1139.5125</v>
      </c>
      <c r="AE53" s="123" t="n">
        <f aca="false">$L$25*$L$18/100/4</f>
        <v>1139.5125</v>
      </c>
      <c r="AF53" s="123" t="n">
        <f aca="false">$L$25*$L$18/100/4</f>
        <v>1139.5125</v>
      </c>
      <c r="AG53" s="123" t="n">
        <f aca="false">$L$25*$L$18/100/4</f>
        <v>1139.5125</v>
      </c>
      <c r="AH53" s="123" t="n">
        <f aca="false">$L$25*$L$19/100/4</f>
        <v>1139.5125</v>
      </c>
      <c r="AI53" s="123" t="n">
        <f aca="false">$L$25*$L$19/100/4</f>
        <v>1139.5125</v>
      </c>
      <c r="AJ53" s="123" t="n">
        <f aca="false">$L$25*$L$19/100/4</f>
        <v>1139.5125</v>
      </c>
      <c r="AK53" s="123" t="n">
        <f aca="false">$L$25*$L$19/100/4</f>
        <v>1139.5125</v>
      </c>
      <c r="AL53" s="123" t="n">
        <f aca="false">$L$25*$L$20/100/4</f>
        <v>0</v>
      </c>
      <c r="AM53" s="123" t="n">
        <f aca="false">$L$25*$L$20/100/4</f>
        <v>0</v>
      </c>
      <c r="AN53" s="123" t="n">
        <f aca="false">$L$25*$L$20/100/4</f>
        <v>0</v>
      </c>
      <c r="AO53" s="123" t="n">
        <f aca="false">$L$25*$L$20/100/4</f>
        <v>0</v>
      </c>
      <c r="AP53" s="123" t="n">
        <f aca="false">$L$25*$L$21/100/4</f>
        <v>0</v>
      </c>
      <c r="AQ53" s="123" t="n">
        <f aca="false">$L$25*$L$21/100/4</f>
        <v>0</v>
      </c>
      <c r="AR53" s="123" t="n">
        <f aca="false">$L$25*$L$21/100/4</f>
        <v>0</v>
      </c>
      <c r="AS53" s="123" t="n">
        <f aca="false">$L$25*$L$21/100/4</f>
        <v>0</v>
      </c>
      <c r="AT53" s="123"/>
      <c r="AU53" s="123"/>
      <c r="AV53" s="123"/>
      <c r="AW53" s="126" t="n">
        <f aca="false">$L$25*$L$21/100/4</f>
        <v>0</v>
      </c>
      <c r="AX53" s="126" t="n">
        <f aca="false">AW53</f>
        <v>0</v>
      </c>
      <c r="AY53" s="126" t="n">
        <f aca="false">AX53</f>
        <v>0</v>
      </c>
    </row>
    <row r="54" customFormat="false" ht="15" hidden="false" customHeight="false" outlineLevel="0" collapsed="false">
      <c r="A54" s="24" t="s">
        <v>212</v>
      </c>
      <c r="D54" s="121" t="n">
        <f aca="false">SUM(E54:AZ54)</f>
        <v>41022.45</v>
      </c>
      <c r="E54" s="121"/>
      <c r="F54" s="121"/>
      <c r="G54" s="123"/>
      <c r="H54" s="123"/>
      <c r="I54" s="123"/>
      <c r="J54" s="123"/>
      <c r="K54" s="123"/>
      <c r="L54" s="123"/>
      <c r="M54" s="123"/>
      <c r="N54" s="123"/>
      <c r="O54" s="123" t="n">
        <f aca="false">$M$24*$M$14/100/4</f>
        <v>3418.5375</v>
      </c>
      <c r="P54" s="123" t="n">
        <f aca="false">$M$24*$M$14/100/4</f>
        <v>3418.5375</v>
      </c>
      <c r="Q54" s="123" t="n">
        <f aca="false">$M$24*$M$14/100/4</f>
        <v>3418.5375</v>
      </c>
      <c r="R54" s="123" t="n">
        <f aca="false">$M$24*$M$14/100/4</f>
        <v>3418.5375</v>
      </c>
      <c r="S54" s="123" t="n">
        <f aca="false">$M$24*$M$15/100/4</f>
        <v>3418.5375</v>
      </c>
      <c r="T54" s="123" t="n">
        <f aca="false">$M$24*$M$15/100/4</f>
        <v>3418.5375</v>
      </c>
      <c r="U54" s="123" t="n">
        <f aca="false">$M$24*$M$15/100/4</f>
        <v>3418.5375</v>
      </c>
      <c r="V54" s="123" t="n">
        <f aca="false">$M$24*$M$15/100/4</f>
        <v>3418.5375</v>
      </c>
      <c r="W54" s="123" t="n">
        <f aca="false">$M$24*$M$16/100/4</f>
        <v>1709.26875</v>
      </c>
      <c r="X54" s="123" t="n">
        <f aca="false">$M$24*$M$16/100/4</f>
        <v>1709.26875</v>
      </c>
      <c r="Y54" s="123" t="n">
        <f aca="false">$M$24*$M$16/100/4</f>
        <v>1709.26875</v>
      </c>
      <c r="Z54" s="123" t="n">
        <f aca="false">$M$24*$M$16/100/4</f>
        <v>1709.26875</v>
      </c>
      <c r="AA54" s="123" t="n">
        <f aca="false">$M$24*$M$17/100/4</f>
        <v>1709.26875</v>
      </c>
      <c r="AB54" s="123" t="n">
        <f aca="false">$M$24*$M$17/100/4</f>
        <v>1709.26875</v>
      </c>
      <c r="AC54" s="123" t="n">
        <f aca="false">$M$24*$M$17/100/4</f>
        <v>1709.26875</v>
      </c>
      <c r="AD54" s="123" t="n">
        <f aca="false">$M$24*$M$17/100/4</f>
        <v>1709.26875</v>
      </c>
      <c r="AE54" s="123" t="n">
        <f aca="false">$M$24*$M$18/100/4</f>
        <v>0</v>
      </c>
      <c r="AF54" s="123" t="n">
        <f aca="false">$M$24*$M$18/100/4</f>
        <v>0</v>
      </c>
      <c r="AG54" s="123" t="n">
        <f aca="false">$M$24*$M$18/100/4</f>
        <v>0</v>
      </c>
      <c r="AH54" s="123" t="n">
        <f aca="false">$M$24*$M$18/100/4</f>
        <v>0</v>
      </c>
      <c r="AI54" s="123" t="n">
        <f aca="false">$M$24*$M$19/100/4</f>
        <v>0</v>
      </c>
      <c r="AJ54" s="123" t="n">
        <f aca="false">$M$24*$M$19/100/4</f>
        <v>0</v>
      </c>
      <c r="AK54" s="123" t="n">
        <f aca="false">$M$24*$M$19/100/4</f>
        <v>0</v>
      </c>
      <c r="AL54" s="123" t="n">
        <f aca="false">$M$24*$M$19/100/4</f>
        <v>0</v>
      </c>
      <c r="AM54" s="123" t="n">
        <f aca="false">$M$24*$M$20/100/4</f>
        <v>0</v>
      </c>
      <c r="AN54" s="123" t="n">
        <f aca="false">$M$24*$M$20/100/4</f>
        <v>0</v>
      </c>
      <c r="AO54" s="123" t="n">
        <f aca="false">$M$24*$M$20/100/4</f>
        <v>0</v>
      </c>
      <c r="AP54" s="123" t="n">
        <f aca="false">$M$24*$M$20/100/4</f>
        <v>0</v>
      </c>
      <c r="AQ54" s="123" t="n">
        <f aca="false">$M$24*$M$21/100/4</f>
        <v>0</v>
      </c>
      <c r="AR54" s="123" t="n">
        <f aca="false">$M$24*$M$21/100/4</f>
        <v>0</v>
      </c>
      <c r="AS54" s="123" t="n">
        <f aca="false">$M$24*$M$21/100/4</f>
        <v>0</v>
      </c>
      <c r="AT54" s="123" t="n">
        <f aca="false">$M$24*$M$21/100/4</f>
        <v>0</v>
      </c>
      <c r="AU54" s="123"/>
      <c r="AV54" s="123"/>
      <c r="AW54" s="123"/>
      <c r="AX54" s="123"/>
      <c r="AZ54" s="126"/>
    </row>
    <row r="55" customFormat="false" ht="15" hidden="false" customHeight="false" outlineLevel="0" collapsed="false">
      <c r="A55" s="24" t="s">
        <v>213</v>
      </c>
      <c r="D55" s="121" t="n">
        <f aca="false">SUM(E55:AZ55)</f>
        <v>45580.5</v>
      </c>
      <c r="E55" s="121"/>
      <c r="F55" s="121"/>
      <c r="G55" s="123"/>
      <c r="H55" s="123"/>
      <c r="I55" s="123"/>
      <c r="J55" s="123"/>
      <c r="K55" s="123"/>
      <c r="L55" s="123"/>
      <c r="M55" s="123"/>
      <c r="N55" s="123"/>
      <c r="O55" s="123" t="n">
        <f aca="false">$M$25*$M$14/100/4</f>
        <v>3798.375</v>
      </c>
      <c r="P55" s="123" t="n">
        <f aca="false">$M$25*$M$14/100/4</f>
        <v>3798.375</v>
      </c>
      <c r="Q55" s="123" t="n">
        <f aca="false">$M$25*$M$14/100/4</f>
        <v>3798.375</v>
      </c>
      <c r="R55" s="123" t="n">
        <f aca="false">$M$25*$M$14/100/4</f>
        <v>3798.375</v>
      </c>
      <c r="S55" s="123" t="n">
        <f aca="false">$M$25*$M$15/100/4</f>
        <v>3798.375</v>
      </c>
      <c r="T55" s="123" t="n">
        <f aca="false">$M$25*$M$15/100/4</f>
        <v>3798.375</v>
      </c>
      <c r="U55" s="123" t="n">
        <f aca="false">$M$25*$M$15/100/4</f>
        <v>3798.375</v>
      </c>
      <c r="V55" s="123" t="n">
        <f aca="false">$M$25*$M$15/100/4</f>
        <v>3798.375</v>
      </c>
      <c r="W55" s="123" t="n">
        <f aca="false">$M$25*$M$16/100/4</f>
        <v>1899.1875</v>
      </c>
      <c r="X55" s="123" t="n">
        <f aca="false">$M$25*$M$16/100/4</f>
        <v>1899.1875</v>
      </c>
      <c r="Y55" s="123" t="n">
        <f aca="false">$M$25*$M$16/100/4</f>
        <v>1899.1875</v>
      </c>
      <c r="Z55" s="123" t="n">
        <f aca="false">$M$25*$M$16/100/4</f>
        <v>1899.1875</v>
      </c>
      <c r="AA55" s="123" t="n">
        <f aca="false">$M$25*$M$17/100/4</f>
        <v>1899.1875</v>
      </c>
      <c r="AB55" s="123" t="n">
        <f aca="false">$M$25*$M$17/100/4</f>
        <v>1899.1875</v>
      </c>
      <c r="AC55" s="123" t="n">
        <f aca="false">$M$25*$M$17/100/4</f>
        <v>1899.1875</v>
      </c>
      <c r="AD55" s="123" t="n">
        <f aca="false">$M$25*$M$17/100/4</f>
        <v>1899.1875</v>
      </c>
      <c r="AE55" s="123" t="n">
        <f aca="false">$M$25*$M$18/100/4</f>
        <v>0</v>
      </c>
      <c r="AF55" s="123" t="n">
        <f aca="false">$M$25*$M$18/100/4</f>
        <v>0</v>
      </c>
      <c r="AG55" s="123" t="n">
        <f aca="false">$M$25*$M$18/100/4</f>
        <v>0</v>
      </c>
      <c r="AH55" s="123" t="n">
        <f aca="false">$M$25*$M$18/100/4</f>
        <v>0</v>
      </c>
      <c r="AI55" s="123" t="n">
        <f aca="false">$M$25*$M$19/100/4</f>
        <v>0</v>
      </c>
      <c r="AJ55" s="123" t="n">
        <f aca="false">$M$25*$M$19/100/4</f>
        <v>0</v>
      </c>
      <c r="AK55" s="123" t="n">
        <f aca="false">$M$25*$M$19/100/4</f>
        <v>0</v>
      </c>
      <c r="AL55" s="123" t="n">
        <f aca="false">$M$25*$M$19/100/4</f>
        <v>0</v>
      </c>
      <c r="AM55" s="123" t="n">
        <f aca="false">$M$25*$M$20/100/4</f>
        <v>0</v>
      </c>
      <c r="AN55" s="123" t="n">
        <f aca="false">$M$25*$M$20/100/4</f>
        <v>0</v>
      </c>
      <c r="AO55" s="123" t="n">
        <f aca="false">$M$25*$M$20/100/4</f>
        <v>0</v>
      </c>
      <c r="AP55" s="123" t="n">
        <f aca="false">$M$25*$M$20/100/4</f>
        <v>0</v>
      </c>
      <c r="AQ55" s="123" t="n">
        <f aca="false">$M$25*$M$21/100/4</f>
        <v>0</v>
      </c>
      <c r="AR55" s="123" t="n">
        <f aca="false">$M$25*$M$21/100/4</f>
        <v>0</v>
      </c>
      <c r="AS55" s="123" t="n">
        <f aca="false">$M$25*$M$21/100/4</f>
        <v>0</v>
      </c>
      <c r="AT55" s="123" t="n">
        <f aca="false">$M$25*$M$21/100/4</f>
        <v>0</v>
      </c>
      <c r="AU55" s="123"/>
      <c r="AV55" s="123"/>
      <c r="AW55" s="123"/>
      <c r="AX55" s="123"/>
      <c r="AZ55" s="126"/>
    </row>
    <row r="56" customFormat="false" ht="15" hidden="false" customHeight="false" outlineLevel="0" collapsed="false">
      <c r="A56" s="24" t="s">
        <v>214</v>
      </c>
      <c r="D56" s="121" t="n">
        <f aca="false">SUM(E56:AZ56)</f>
        <v>58603.5</v>
      </c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3" t="n">
        <f aca="false">$N$24*$N$14/100/4</f>
        <v>4883.625</v>
      </c>
      <c r="Q56" s="123" t="n">
        <f aca="false">$N$24*$N$14/100/4</f>
        <v>4883.625</v>
      </c>
      <c r="R56" s="123" t="n">
        <f aca="false">$N$24*$N$14/100/4</f>
        <v>4883.625</v>
      </c>
      <c r="S56" s="123" t="n">
        <f aca="false">$N$24*$N$14/100/4</f>
        <v>4883.625</v>
      </c>
      <c r="T56" s="123" t="n">
        <f aca="false">$N$24*$N$15/100/4</f>
        <v>4883.625</v>
      </c>
      <c r="U56" s="123" t="n">
        <f aca="false">$N$24*$N$15/100/4</f>
        <v>4883.625</v>
      </c>
      <c r="V56" s="123" t="n">
        <f aca="false">$N$24*$N$15/100/4</f>
        <v>4883.625</v>
      </c>
      <c r="W56" s="123" t="n">
        <f aca="false">$N$24*$N$15/100/4</f>
        <v>4883.625</v>
      </c>
      <c r="X56" s="123" t="n">
        <f aca="false">$N$24*$N$16/100/4</f>
        <v>2441.8125</v>
      </c>
      <c r="Y56" s="123" t="n">
        <f aca="false">$N$24*$N$16/100/4</f>
        <v>2441.8125</v>
      </c>
      <c r="Z56" s="123" t="n">
        <f aca="false">$N$24*$N$16/100/4</f>
        <v>2441.8125</v>
      </c>
      <c r="AA56" s="123" t="n">
        <f aca="false">$N$24*$N$16/100/4</f>
        <v>2441.8125</v>
      </c>
      <c r="AB56" s="123" t="n">
        <f aca="false">$N$24*$N$17/100/4</f>
        <v>2441.8125</v>
      </c>
      <c r="AC56" s="123" t="n">
        <f aca="false">$N$24*$N$17/100/4</f>
        <v>2441.8125</v>
      </c>
      <c r="AD56" s="123" t="n">
        <f aca="false">$N$24*$N$17/100/4</f>
        <v>2441.8125</v>
      </c>
      <c r="AE56" s="123" t="n">
        <f aca="false">$N$24*$N$17/100/4</f>
        <v>2441.8125</v>
      </c>
      <c r="AF56" s="123" t="n">
        <f aca="false">$N$24*$N$18/100/4</f>
        <v>0</v>
      </c>
      <c r="AG56" s="123" t="n">
        <f aca="false">$N$24*$N$18/100/4</f>
        <v>0</v>
      </c>
      <c r="AH56" s="123" t="n">
        <f aca="false">$N$24*$N$18/100/4</f>
        <v>0</v>
      </c>
      <c r="AI56" s="123" t="n">
        <f aca="false">$N$24*$N$18/100/4</f>
        <v>0</v>
      </c>
      <c r="AJ56" s="123" t="n">
        <f aca="false">$N$24*$N$19/100/4</f>
        <v>0</v>
      </c>
      <c r="AK56" s="123" t="n">
        <f aca="false">$N$24*$N$19/100/4</f>
        <v>0</v>
      </c>
      <c r="AL56" s="123" t="n">
        <f aca="false">$N$24*$N$19/100/4</f>
        <v>0</v>
      </c>
      <c r="AM56" s="123" t="n">
        <f aca="false">$N$24*$N$19/100/4</f>
        <v>0</v>
      </c>
      <c r="AN56" s="123" t="n">
        <f aca="false">$N$24*$N$20/100/4</f>
        <v>0</v>
      </c>
      <c r="AO56" s="123" t="n">
        <f aca="false">$N$24*$N$20/100/4</f>
        <v>0</v>
      </c>
      <c r="AP56" s="123" t="n">
        <f aca="false">$N$24*$N$20/100/4</f>
        <v>0</v>
      </c>
      <c r="AQ56" s="123" t="n">
        <f aca="false">$N$24*$N$20/100/4</f>
        <v>0</v>
      </c>
      <c r="AR56" s="123" t="n">
        <f aca="false">$N$24*$N$21/100/4</f>
        <v>0</v>
      </c>
      <c r="AS56" s="123" t="n">
        <f aca="false">$N$24*$N$21/100/4</f>
        <v>0</v>
      </c>
      <c r="AT56" s="123" t="n">
        <f aca="false">$N$24*$N$21/100/4</f>
        <v>0</v>
      </c>
      <c r="AU56" s="123" t="n">
        <f aca="false">$N$24*$N$21/100/4</f>
        <v>0</v>
      </c>
      <c r="AV56" s="123"/>
      <c r="AW56" s="123"/>
      <c r="AX56" s="123"/>
      <c r="AY56" s="126" t="n">
        <f aca="false">AW56</f>
        <v>0</v>
      </c>
      <c r="AZ56" s="126" t="n">
        <f aca="false">$N$24*$N$21/100/4</f>
        <v>0</v>
      </c>
      <c r="BA56" s="126" t="n">
        <f aca="false">AZ56</f>
        <v>0</v>
      </c>
      <c r="BB56" s="126" t="n">
        <f aca="false">BA56</f>
        <v>0</v>
      </c>
    </row>
    <row r="57" customFormat="false" ht="15" hidden="false" customHeight="false" outlineLevel="0" collapsed="false">
      <c r="A57" s="24" t="s">
        <v>215</v>
      </c>
      <c r="D57" s="121" t="n">
        <f aca="false">SUM(E57:AZ57)</f>
        <v>45580.5</v>
      </c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3" t="n">
        <f aca="false">$N$25*$N$14/100/4</f>
        <v>3798.375</v>
      </c>
      <c r="Q57" s="123" t="n">
        <f aca="false">$N$25*$N$14/100/4</f>
        <v>3798.375</v>
      </c>
      <c r="R57" s="123" t="n">
        <f aca="false">$N$25*$N$14/100/4</f>
        <v>3798.375</v>
      </c>
      <c r="S57" s="123" t="n">
        <f aca="false">$N$25*$N$14/100/4</f>
        <v>3798.375</v>
      </c>
      <c r="T57" s="123" t="n">
        <f aca="false">$N$25*$N$15/100/4</f>
        <v>3798.375</v>
      </c>
      <c r="U57" s="123" t="n">
        <f aca="false">$N$25*$N$15/100/4</f>
        <v>3798.375</v>
      </c>
      <c r="V57" s="123" t="n">
        <f aca="false">$N$25*$N$15/100/4</f>
        <v>3798.375</v>
      </c>
      <c r="W57" s="123" t="n">
        <f aca="false">$N$25*$N$15/100/4</f>
        <v>3798.375</v>
      </c>
      <c r="X57" s="123" t="n">
        <f aca="false">$N$25*$N$16/100/4</f>
        <v>1899.1875</v>
      </c>
      <c r="Y57" s="123" t="n">
        <f aca="false">$N$25*$N$16/100/4</f>
        <v>1899.1875</v>
      </c>
      <c r="Z57" s="123" t="n">
        <f aca="false">$N$25*$N$16/100/4</f>
        <v>1899.1875</v>
      </c>
      <c r="AA57" s="123" t="n">
        <f aca="false">$N$25*$N$16/100/4</f>
        <v>1899.1875</v>
      </c>
      <c r="AB57" s="123" t="n">
        <f aca="false">$N$25*$N$17/100/4</f>
        <v>1899.1875</v>
      </c>
      <c r="AC57" s="123" t="n">
        <f aca="false">$N$25*$N$17/100/4</f>
        <v>1899.1875</v>
      </c>
      <c r="AD57" s="123" t="n">
        <f aca="false">$N$25*$N$17/100/4</f>
        <v>1899.1875</v>
      </c>
      <c r="AE57" s="123" t="n">
        <f aca="false">$N$25*$N$17/100/4</f>
        <v>1899.1875</v>
      </c>
      <c r="AF57" s="123" t="n">
        <f aca="false">$N$25*$N$18/100/4</f>
        <v>0</v>
      </c>
      <c r="AG57" s="123" t="n">
        <f aca="false">$N$25*$N$18/100/4</f>
        <v>0</v>
      </c>
      <c r="AH57" s="123" t="n">
        <f aca="false">$N$25*$N$18/100/4</f>
        <v>0</v>
      </c>
      <c r="AI57" s="123" t="n">
        <f aca="false">$N$25*$N$18/100/4</f>
        <v>0</v>
      </c>
      <c r="AJ57" s="123" t="n">
        <f aca="false">$N$25*$N$19/100/4</f>
        <v>0</v>
      </c>
      <c r="AK57" s="123" t="n">
        <f aca="false">$N$25*$N$19/100/4</f>
        <v>0</v>
      </c>
      <c r="AL57" s="123" t="n">
        <f aca="false">$N$25*$N$19/100/4</f>
        <v>0</v>
      </c>
      <c r="AM57" s="123" t="n">
        <f aca="false">$N$25*$N$19/100/4</f>
        <v>0</v>
      </c>
      <c r="AN57" s="123" t="n">
        <f aca="false">$N$25*$N$20/100/4</f>
        <v>0</v>
      </c>
      <c r="AO57" s="123" t="n">
        <f aca="false">$N$25*$N$20/100/4</f>
        <v>0</v>
      </c>
      <c r="AP57" s="123" t="n">
        <f aca="false">$N$25*$N$20/100/4</f>
        <v>0</v>
      </c>
      <c r="AQ57" s="123" t="n">
        <f aca="false">$N$25*$N$20/100/4</f>
        <v>0</v>
      </c>
      <c r="AR57" s="123" t="n">
        <f aca="false">$N$25*$N$21/100/4</f>
        <v>0</v>
      </c>
      <c r="AS57" s="123" t="n">
        <f aca="false">$N$25*$N$21/100/4</f>
        <v>0</v>
      </c>
      <c r="AT57" s="123" t="n">
        <f aca="false">$N$25*$N$21/100/4</f>
        <v>0</v>
      </c>
      <c r="AU57" s="123" t="n">
        <f aca="false">$N$25*$N$21/100/4</f>
        <v>0</v>
      </c>
      <c r="AV57" s="123"/>
      <c r="AW57" s="123"/>
      <c r="AX57" s="123"/>
      <c r="AY57" s="126" t="n">
        <f aca="false">AW57</f>
        <v>0</v>
      </c>
      <c r="AZ57" s="126" t="n">
        <f aca="false">$N$25*$N$21/100/4</f>
        <v>0</v>
      </c>
      <c r="BA57" s="126" t="n">
        <f aca="false">AZ57</f>
        <v>0</v>
      </c>
      <c r="BB57" s="126" t="n">
        <f aca="false">BA57</f>
        <v>0</v>
      </c>
    </row>
    <row r="58" customFormat="false" ht="15" hidden="false" customHeight="false" outlineLevel="0" collapsed="false">
      <c r="A58" s="24" t="s">
        <v>216</v>
      </c>
      <c r="D58" s="121" t="n">
        <f aca="false">SUM(E58:AZ58)</f>
        <v>45580.5</v>
      </c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3" t="n">
        <f aca="false">$O$24*$O$14/100/4</f>
        <v>4883.625</v>
      </c>
      <c r="R58" s="123" t="n">
        <f aca="false">$O$24*$O$14/100/4</f>
        <v>4883.625</v>
      </c>
      <c r="S58" s="123" t="n">
        <f aca="false">$O$24*$O$14/100/4</f>
        <v>4883.625</v>
      </c>
      <c r="T58" s="123" t="n">
        <f aca="false">$O$24*$O$14/100/4</f>
        <v>4883.625</v>
      </c>
      <c r="U58" s="123" t="n">
        <f aca="false">$O$24*$O$15/100/4</f>
        <v>3255.75</v>
      </c>
      <c r="V58" s="123" t="n">
        <f aca="false">$O$24*$O$15/100/4</f>
        <v>3255.75</v>
      </c>
      <c r="W58" s="123" t="n">
        <f aca="false">$O$24*$O$15/100/4</f>
        <v>3255.75</v>
      </c>
      <c r="X58" s="123" t="n">
        <f aca="false">$O$24*$O$15/100/4</f>
        <v>3255.75</v>
      </c>
      <c r="Y58" s="123" t="n">
        <f aca="false">$O$24*$O$16/100/4</f>
        <v>3255.75</v>
      </c>
      <c r="Z58" s="123" t="n">
        <f aca="false">$O$24*$O$16/100/4</f>
        <v>3255.75</v>
      </c>
      <c r="AA58" s="123" t="n">
        <f aca="false">$O$24*$O$16/100/4</f>
        <v>3255.75</v>
      </c>
      <c r="AB58" s="123" t="n">
        <f aca="false">$O$24*$O$16/100/4</f>
        <v>3255.75</v>
      </c>
      <c r="AC58" s="123" t="n">
        <f aca="false">$O$24*$O$17/100/4</f>
        <v>0</v>
      </c>
      <c r="AD58" s="123" t="n">
        <f aca="false">$O$24*$O$17/100/4</f>
        <v>0</v>
      </c>
      <c r="AE58" s="123" t="n">
        <f aca="false">$O$24*$O$17/100/4</f>
        <v>0</v>
      </c>
      <c r="AF58" s="123" t="n">
        <f aca="false">$O$24*$O$17/100/4</f>
        <v>0</v>
      </c>
      <c r="AG58" s="123" t="n">
        <f aca="false">$O$24*$O$18/100/4</f>
        <v>0</v>
      </c>
      <c r="AH58" s="123" t="n">
        <f aca="false">$O$24*$O$18/100/4</f>
        <v>0</v>
      </c>
      <c r="AI58" s="123" t="n">
        <f aca="false">$O$24*$O$18/100/4</f>
        <v>0</v>
      </c>
      <c r="AJ58" s="123" t="n">
        <f aca="false">$O$24*$O$18/100/4</f>
        <v>0</v>
      </c>
      <c r="AK58" s="123" t="n">
        <f aca="false">$O$24*$O$19/100/4</f>
        <v>0</v>
      </c>
      <c r="AL58" s="123" t="n">
        <f aca="false">$O$24*$O$19/100/4</f>
        <v>0</v>
      </c>
      <c r="AM58" s="123" t="n">
        <f aca="false">$O$24*$O$19/100/4</f>
        <v>0</v>
      </c>
      <c r="AN58" s="123" t="n">
        <f aca="false">$O$24*$O$19/100/4</f>
        <v>0</v>
      </c>
      <c r="AO58" s="123" t="n">
        <f aca="false">$O$24*$O$20/100/4</f>
        <v>0</v>
      </c>
      <c r="AP58" s="123" t="n">
        <f aca="false">$O$24*$O$20/100/4</f>
        <v>0</v>
      </c>
      <c r="AQ58" s="123" t="n">
        <f aca="false">$O$24*$O$20/100/4</f>
        <v>0</v>
      </c>
      <c r="AR58" s="123" t="n">
        <f aca="false">$O$24*$O$20/100/4</f>
        <v>0</v>
      </c>
      <c r="AS58" s="123" t="n">
        <f aca="false">$O$24*$O$21/100/4</f>
        <v>0</v>
      </c>
      <c r="AT58" s="123" t="n">
        <f aca="false">$O$24*$O$21/100/4</f>
        <v>0</v>
      </c>
      <c r="AU58" s="123" t="n">
        <f aca="false">$O$24*$O$21/100/4</f>
        <v>0</v>
      </c>
      <c r="AV58" s="123" t="n">
        <f aca="false">$O$24*$O$21/100/4</f>
        <v>0</v>
      </c>
      <c r="AW58" s="123"/>
      <c r="AX58" s="123"/>
      <c r="AY58" s="123"/>
      <c r="AZ58" s="123"/>
      <c r="BB58" s="126"/>
      <c r="BC58" s="126"/>
    </row>
    <row r="59" customFormat="false" ht="15" hidden="false" customHeight="false" outlineLevel="0" collapsed="false">
      <c r="A59" s="24" t="s">
        <v>217</v>
      </c>
      <c r="D59" s="121" t="n">
        <f aca="false">SUM(E59:AZ59)</f>
        <v>35451.5</v>
      </c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3" t="n">
        <f aca="false">$O$25*$O$14/100/4</f>
        <v>3798.375</v>
      </c>
      <c r="R59" s="123" t="n">
        <f aca="false">$O$25*$O$14/100/4</f>
        <v>3798.375</v>
      </c>
      <c r="S59" s="123" t="n">
        <f aca="false">$O$25*$O$14/100/4</f>
        <v>3798.375</v>
      </c>
      <c r="T59" s="123" t="n">
        <f aca="false">$O$25*$O$14/100/4</f>
        <v>3798.375</v>
      </c>
      <c r="U59" s="123" t="n">
        <f aca="false">$O$25*$O$15/100/4</f>
        <v>2532.25</v>
      </c>
      <c r="V59" s="123" t="n">
        <f aca="false">$O$25*$O$15/100/4</f>
        <v>2532.25</v>
      </c>
      <c r="W59" s="123" t="n">
        <f aca="false">$O$25*$O$15/100/4</f>
        <v>2532.25</v>
      </c>
      <c r="X59" s="123" t="n">
        <f aca="false">$O$25*$O$15/100/4</f>
        <v>2532.25</v>
      </c>
      <c r="Y59" s="123" t="n">
        <f aca="false">$O$25*$O$16/100/4</f>
        <v>2532.25</v>
      </c>
      <c r="Z59" s="123" t="n">
        <f aca="false">$O$25*$O$16/100/4</f>
        <v>2532.25</v>
      </c>
      <c r="AA59" s="123" t="n">
        <f aca="false">$O$25*$O$16/100/4</f>
        <v>2532.25</v>
      </c>
      <c r="AB59" s="123" t="n">
        <f aca="false">$O$25*$O$16/100/4</f>
        <v>2532.25</v>
      </c>
      <c r="AC59" s="123" t="n">
        <f aca="false">$O$25*$O$17/100/4</f>
        <v>0</v>
      </c>
      <c r="AD59" s="123" t="n">
        <f aca="false">$O$25*$O$17/100/4</f>
        <v>0</v>
      </c>
      <c r="AE59" s="123" t="n">
        <f aca="false">$O$25*$O$17/100/4</f>
        <v>0</v>
      </c>
      <c r="AF59" s="123" t="n">
        <f aca="false">$O$25*$O$17/100/4</f>
        <v>0</v>
      </c>
      <c r="AG59" s="123" t="n">
        <f aca="false">$O$25*$O$18/100/4</f>
        <v>0</v>
      </c>
      <c r="AH59" s="123" t="n">
        <f aca="false">$O$25*$O$18/100/4</f>
        <v>0</v>
      </c>
      <c r="AI59" s="123" t="n">
        <f aca="false">$O$25*$O$18/100/4</f>
        <v>0</v>
      </c>
      <c r="AJ59" s="123" t="n">
        <f aca="false">$O$25*$O$18/100/4</f>
        <v>0</v>
      </c>
      <c r="AK59" s="123" t="n">
        <f aca="false">$O$25*$O$19/100/4</f>
        <v>0</v>
      </c>
      <c r="AL59" s="123" t="n">
        <f aca="false">$O$25*$O$19/100/4</f>
        <v>0</v>
      </c>
      <c r="AM59" s="123" t="n">
        <f aca="false">$O$25*$O$19/100/4</f>
        <v>0</v>
      </c>
      <c r="AN59" s="123" t="n">
        <f aca="false">$O$25*$O$19/100/4</f>
        <v>0</v>
      </c>
      <c r="AO59" s="123" t="n">
        <f aca="false">$O$25*$O$20/100/4</f>
        <v>0</v>
      </c>
      <c r="AP59" s="123" t="n">
        <f aca="false">$O$25*$O$20/100/4</f>
        <v>0</v>
      </c>
      <c r="AQ59" s="123" t="n">
        <f aca="false">$O$25*$O$20/100/4</f>
        <v>0</v>
      </c>
      <c r="AR59" s="123" t="n">
        <f aca="false">$O$25*$O$20/100/4</f>
        <v>0</v>
      </c>
      <c r="AS59" s="123" t="n">
        <f aca="false">$O$25*$O$21/100/4</f>
        <v>0</v>
      </c>
      <c r="AT59" s="123" t="n">
        <f aca="false">$O$25*$O$21/100/4</f>
        <v>0</v>
      </c>
      <c r="AU59" s="123" t="n">
        <f aca="false">$O$25*$O$21/100/4</f>
        <v>0</v>
      </c>
      <c r="AV59" s="123" t="n">
        <f aca="false">$O$25*$O$21/100/4</f>
        <v>0</v>
      </c>
      <c r="AW59" s="123"/>
      <c r="AX59" s="123"/>
      <c r="AY59" s="123"/>
      <c r="AZ59" s="123"/>
      <c r="BB59" s="126"/>
      <c r="BC59" s="126"/>
    </row>
    <row r="60" customFormat="false" ht="15" hidden="false" customHeight="false" outlineLevel="0" collapsed="false">
      <c r="A60" s="24" t="s">
        <v>218</v>
      </c>
      <c r="D60" s="121" t="n">
        <f aca="false">SUM(E60:AZ60)</f>
        <v>22790.25</v>
      </c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3" t="n">
        <f aca="false">$P$24*$P$14/100/4</f>
        <v>2848.78125</v>
      </c>
      <c r="S60" s="123" t="n">
        <f aca="false">$P$24*$P$14/100/4</f>
        <v>2848.78125</v>
      </c>
      <c r="T60" s="123" t="n">
        <f aca="false">$P$24*$P$14/100/4</f>
        <v>2848.78125</v>
      </c>
      <c r="U60" s="123" t="n">
        <f aca="false">$P$24*$P$14/100/4</f>
        <v>2848.78125</v>
      </c>
      <c r="V60" s="123" t="n">
        <f aca="false">$P$24*$P$15/100/4</f>
        <v>2848.78125</v>
      </c>
      <c r="W60" s="123" t="n">
        <f aca="false">$P$24*$P$15/100/4</f>
        <v>2848.78125</v>
      </c>
      <c r="X60" s="123" t="n">
        <f aca="false">$P$24*$P$15/100/4</f>
        <v>2848.78125</v>
      </c>
      <c r="Y60" s="123" t="n">
        <f aca="false">$P$24*$P$15/100/4</f>
        <v>2848.78125</v>
      </c>
      <c r="Z60" s="123" t="n">
        <f aca="false">$P$24*$P$16/100/4</f>
        <v>0</v>
      </c>
      <c r="AA60" s="123" t="n">
        <f aca="false">$P$24*$P$16/100/4</f>
        <v>0</v>
      </c>
      <c r="AB60" s="123" t="n">
        <f aca="false">$P$24*$P$16/100/4</f>
        <v>0</v>
      </c>
      <c r="AC60" s="123" t="n">
        <f aca="false">$P$24*$P$16/100/4</f>
        <v>0</v>
      </c>
      <c r="AD60" s="123" t="n">
        <f aca="false">$P$24*$P$17/100/4</f>
        <v>0</v>
      </c>
      <c r="AE60" s="123" t="n">
        <f aca="false">$P$24*$P$17/100/4</f>
        <v>0</v>
      </c>
      <c r="AF60" s="123" t="n">
        <f aca="false">$P$24*$P$17/100/4</f>
        <v>0</v>
      </c>
      <c r="AG60" s="123" t="n">
        <f aca="false">$P$24*$P$17/100/4</f>
        <v>0</v>
      </c>
      <c r="AH60" s="123" t="n">
        <f aca="false">$P$24*$P$18/100/4</f>
        <v>0</v>
      </c>
      <c r="AI60" s="123" t="n">
        <f aca="false">$P$24*$P$18/100/4</f>
        <v>0</v>
      </c>
      <c r="AJ60" s="123" t="n">
        <f aca="false">$P$24*$P$18/100/4</f>
        <v>0</v>
      </c>
      <c r="AK60" s="123" t="n">
        <f aca="false">$P$24*$P$18/100/4</f>
        <v>0</v>
      </c>
      <c r="AL60" s="123" t="n">
        <f aca="false">$P$24*$P$19/100/4</f>
        <v>0</v>
      </c>
      <c r="AM60" s="123" t="n">
        <f aca="false">$P$24*$P$19/100/4</f>
        <v>0</v>
      </c>
      <c r="AN60" s="123" t="n">
        <f aca="false">$P$24*$P$19/100/4</f>
        <v>0</v>
      </c>
      <c r="AO60" s="123" t="n">
        <f aca="false">$P$24*$P$19/100/4</f>
        <v>0</v>
      </c>
      <c r="AP60" s="123" t="n">
        <f aca="false">$P$24*$P$20/100/4</f>
        <v>0</v>
      </c>
      <c r="AQ60" s="123" t="n">
        <f aca="false">$P$24*$P$20/100/4</f>
        <v>0</v>
      </c>
      <c r="AR60" s="123" t="n">
        <f aca="false">$P$24*$P$20/100/4</f>
        <v>0</v>
      </c>
      <c r="AS60" s="123" t="n">
        <f aca="false">$P$24*$P$20/100/4</f>
        <v>0</v>
      </c>
      <c r="AT60" s="123" t="n">
        <f aca="false">$P$24*$P$21/100/4</f>
        <v>0</v>
      </c>
      <c r="AU60" s="123" t="n">
        <f aca="false">$P$24*$P$21/100/4</f>
        <v>0</v>
      </c>
      <c r="AV60" s="123" t="n">
        <f aca="false">$P$24*$P$21/100/4</f>
        <v>0</v>
      </c>
      <c r="AW60" s="123" t="n">
        <f aca="false">$P$24*$P$21/100/4</f>
        <v>0</v>
      </c>
      <c r="AX60" s="123"/>
      <c r="AY60" s="123"/>
      <c r="AZ60" s="123"/>
      <c r="BA60" s="126" t="n">
        <f aca="false">$P$24*$P$20/100/4</f>
        <v>0</v>
      </c>
      <c r="BB60" s="126" t="n">
        <f aca="false">BA60</f>
        <v>0</v>
      </c>
      <c r="BC60" s="126" t="n">
        <f aca="false">$P$24*$P$21/100/4</f>
        <v>0</v>
      </c>
      <c r="BD60" s="126" t="n">
        <f aca="false">BC60</f>
        <v>0</v>
      </c>
      <c r="BE60" s="126" t="n">
        <f aca="false">BD60</f>
        <v>0</v>
      </c>
    </row>
    <row r="61" customFormat="false" ht="15" hidden="false" customHeight="false" outlineLevel="0" collapsed="false">
      <c r="A61" s="24" t="s">
        <v>219</v>
      </c>
      <c r="D61" s="121" t="n">
        <f aca="false">SUM(E61:AZ61)</f>
        <v>35451.5</v>
      </c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3" t="n">
        <f aca="false">$P$25*$P$14/100/4</f>
        <v>4431.4375</v>
      </c>
      <c r="S61" s="123" t="n">
        <f aca="false">$P$25*$P$14/100/4</f>
        <v>4431.4375</v>
      </c>
      <c r="T61" s="123" t="n">
        <f aca="false">$P$25*$P$14/100/4</f>
        <v>4431.4375</v>
      </c>
      <c r="U61" s="123" t="n">
        <f aca="false">$P$25*$P$14/100/4</f>
        <v>4431.4375</v>
      </c>
      <c r="V61" s="123" t="n">
        <f aca="false">$P$25*$P$15/100/4</f>
        <v>4431.4375</v>
      </c>
      <c r="W61" s="123" t="n">
        <f aca="false">$P$25*$P$15/100/4</f>
        <v>4431.4375</v>
      </c>
      <c r="X61" s="123" t="n">
        <f aca="false">$P$25*$P$15/100/4</f>
        <v>4431.4375</v>
      </c>
      <c r="Y61" s="123" t="n">
        <f aca="false">$P$25*$P$15/100/4</f>
        <v>4431.4375</v>
      </c>
      <c r="Z61" s="123" t="n">
        <f aca="false">$P$25*$P$16/100/4</f>
        <v>0</v>
      </c>
      <c r="AA61" s="123" t="n">
        <f aca="false">$P$25*$P$16/100/4</f>
        <v>0</v>
      </c>
      <c r="AB61" s="123" t="n">
        <f aca="false">$P$25*$P$16/100/4</f>
        <v>0</v>
      </c>
      <c r="AC61" s="123" t="n">
        <f aca="false">$P$25*$P$16/100/4</f>
        <v>0</v>
      </c>
      <c r="AD61" s="123" t="n">
        <f aca="false">$P$25*$P$17/100/4</f>
        <v>0</v>
      </c>
      <c r="AE61" s="123" t="n">
        <f aca="false">$P$25*$P$17/100/4</f>
        <v>0</v>
      </c>
      <c r="AF61" s="123" t="n">
        <f aca="false">$P$25*$P$17/100/4</f>
        <v>0</v>
      </c>
      <c r="AG61" s="123" t="n">
        <f aca="false">$P$25*$P$17/100/4</f>
        <v>0</v>
      </c>
      <c r="AH61" s="123" t="n">
        <f aca="false">$P$25*$P$18/100/4</f>
        <v>0</v>
      </c>
      <c r="AI61" s="123" t="n">
        <f aca="false">$P$25*$P$18/100/4</f>
        <v>0</v>
      </c>
      <c r="AJ61" s="123" t="n">
        <f aca="false">$P$25*$P$18/100/4</f>
        <v>0</v>
      </c>
      <c r="AK61" s="123" t="n">
        <f aca="false">$P$25*$P$18/100/4</f>
        <v>0</v>
      </c>
      <c r="AL61" s="123" t="n">
        <f aca="false">$P$25*$P$19/100/4</f>
        <v>0</v>
      </c>
      <c r="AM61" s="123" t="n">
        <f aca="false">$P$25*$P$19/100/4</f>
        <v>0</v>
      </c>
      <c r="AN61" s="123" t="n">
        <f aca="false">$P$25*$P$19/100/4</f>
        <v>0</v>
      </c>
      <c r="AO61" s="123" t="n">
        <f aca="false">$P$25*$P$19/100/4</f>
        <v>0</v>
      </c>
      <c r="AP61" s="123" t="n">
        <f aca="false">$P$25*$P$20/100/4</f>
        <v>0</v>
      </c>
      <c r="AQ61" s="123" t="n">
        <f aca="false">$P$25*$P$20/100/4</f>
        <v>0</v>
      </c>
      <c r="AR61" s="123" t="n">
        <f aca="false">$P$25*$P$20/100/4</f>
        <v>0</v>
      </c>
      <c r="AS61" s="123" t="n">
        <f aca="false">$P$25*$P$20/100/4</f>
        <v>0</v>
      </c>
      <c r="AT61" s="123" t="n">
        <f aca="false">$P$25*$P$21/100/4</f>
        <v>0</v>
      </c>
      <c r="AU61" s="123" t="n">
        <f aca="false">$P$25*$P$21/100/4</f>
        <v>0</v>
      </c>
      <c r="AV61" s="123" t="n">
        <f aca="false">$P$25*$P$21/100/4</f>
        <v>0</v>
      </c>
      <c r="AW61" s="123" t="n">
        <f aca="false">$P$25*$P$21/100/4</f>
        <v>0</v>
      </c>
      <c r="AX61" s="123"/>
      <c r="AY61" s="123"/>
      <c r="AZ61" s="123"/>
      <c r="BA61" s="126" t="n">
        <f aca="false">$P$25*$P$20/100/4</f>
        <v>0</v>
      </c>
      <c r="BB61" s="126" t="n">
        <f aca="false">BA61</f>
        <v>0</v>
      </c>
      <c r="BC61" s="126" t="n">
        <f aca="false">$P$25*$P$21/100/4</f>
        <v>0</v>
      </c>
      <c r="BD61" s="126" t="n">
        <f aca="false">BC61</f>
        <v>0</v>
      </c>
      <c r="BE61" s="126" t="n">
        <f aca="false">BD61</f>
        <v>0</v>
      </c>
    </row>
    <row r="62" customFormat="false" ht="15" hidden="false" customHeight="false" outlineLevel="0" collapsed="false">
      <c r="A62" s="24" t="s">
        <v>220</v>
      </c>
      <c r="D62" s="121" t="n">
        <f aca="false">SUM(E62:AZ62)</f>
        <v>0</v>
      </c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3" t="n">
        <f aca="false">$Q$24*$Q$14/100/4</f>
        <v>0</v>
      </c>
      <c r="T62" s="123" t="n">
        <f aca="false">$Q$24*$Q$14/100/4</f>
        <v>0</v>
      </c>
      <c r="U62" s="123" t="n">
        <f aca="false">$Q$24*$Q$14/100/4</f>
        <v>0</v>
      </c>
      <c r="V62" s="123" t="n">
        <f aca="false">$Q$24*$Q$14/100/4</f>
        <v>0</v>
      </c>
      <c r="W62" s="123" t="n">
        <f aca="false">$Q$24*$Q$15/100/4</f>
        <v>0</v>
      </c>
      <c r="X62" s="123" t="n">
        <f aca="false">$Q$24*$Q$15/100/4</f>
        <v>0</v>
      </c>
      <c r="Y62" s="123" t="n">
        <f aca="false">$Q$24*$Q$15/100/4</f>
        <v>0</v>
      </c>
      <c r="Z62" s="123" t="n">
        <f aca="false">$Q$24*$Q$15/100/4</f>
        <v>0</v>
      </c>
      <c r="AA62" s="123" t="n">
        <f aca="false">$Q$24*$Q$16/100/4</f>
        <v>0</v>
      </c>
      <c r="AB62" s="123" t="n">
        <f aca="false">$Q$24*$Q$16/100/4</f>
        <v>0</v>
      </c>
      <c r="AC62" s="123" t="n">
        <f aca="false">$Q$24*$Q$16/100/4</f>
        <v>0</v>
      </c>
      <c r="AD62" s="123" t="n">
        <f aca="false">$Q$24*$Q$16/100/4</f>
        <v>0</v>
      </c>
      <c r="AE62" s="123" t="n">
        <f aca="false">$Q$24*$Q$17/100/4</f>
        <v>0</v>
      </c>
      <c r="AF62" s="123" t="n">
        <f aca="false">$Q$24*$Q$17/100/4</f>
        <v>0</v>
      </c>
      <c r="AG62" s="123" t="n">
        <f aca="false">$Q$24*$Q$17/100/4</f>
        <v>0</v>
      </c>
      <c r="AH62" s="123" t="n">
        <f aca="false">$Q$24*$Q$17/100/4</f>
        <v>0</v>
      </c>
      <c r="AI62" s="123" t="n">
        <f aca="false">$Q$24*$Q$18/100/4</f>
        <v>0</v>
      </c>
      <c r="AJ62" s="123" t="n">
        <f aca="false">$Q$24*$Q$18/100/4</f>
        <v>0</v>
      </c>
      <c r="AK62" s="123" t="n">
        <f aca="false">$Q$24*$Q$18/100/4</f>
        <v>0</v>
      </c>
      <c r="AL62" s="123" t="n">
        <f aca="false">$Q$24*$Q$18/100/4</f>
        <v>0</v>
      </c>
      <c r="AM62" s="123" t="n">
        <f aca="false">$Q$24*$Q$19/100/4</f>
        <v>0</v>
      </c>
      <c r="AN62" s="123" t="n">
        <f aca="false">$Q$24*$Q$19/100/4</f>
        <v>0</v>
      </c>
      <c r="AO62" s="123" t="n">
        <f aca="false">$Q$24*$Q$19/100/4</f>
        <v>0</v>
      </c>
      <c r="AP62" s="123" t="n">
        <f aca="false">$Q$24*$Q$19/100/4</f>
        <v>0</v>
      </c>
      <c r="AQ62" s="123" t="n">
        <f aca="false">$Q$24*$Q$20/100/4</f>
        <v>0</v>
      </c>
      <c r="AR62" s="123" t="n">
        <f aca="false">$Q$24*$Q$20/100/4</f>
        <v>0</v>
      </c>
      <c r="AS62" s="123" t="n">
        <f aca="false">$Q$24*$Q$20/100/4</f>
        <v>0</v>
      </c>
      <c r="AT62" s="123" t="n">
        <f aca="false">$Q$24*$Q$20/100/4</f>
        <v>0</v>
      </c>
      <c r="AU62" s="123" t="n">
        <f aca="false">$Q$24*$Q$21/100/4</f>
        <v>0</v>
      </c>
      <c r="AV62" s="123" t="n">
        <f aca="false">$Q$24*$Q$21/100/4</f>
        <v>0</v>
      </c>
      <c r="AW62" s="123" t="n">
        <f aca="false">$Q$24*$Q$21/100/4</f>
        <v>0</v>
      </c>
      <c r="AX62" s="123" t="n">
        <f aca="false">$Q$24*$Q$21/100/4</f>
        <v>0</v>
      </c>
      <c r="AY62" s="123"/>
      <c r="AZ62" s="123"/>
      <c r="BA62" s="123"/>
      <c r="BB62" s="123"/>
      <c r="BD62" s="126"/>
      <c r="BE62" s="126"/>
      <c r="BF62" s="126"/>
    </row>
    <row r="63" customFormat="false" ht="15" hidden="false" customHeight="false" outlineLevel="0" collapsed="false">
      <c r="A63" s="24" t="s">
        <v>221</v>
      </c>
      <c r="D63" s="121" t="n">
        <f aca="false">SUM(E63:AZ63)</f>
        <v>0</v>
      </c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3" t="n">
        <f aca="false">$Q$25*$Q$14/100/4</f>
        <v>0</v>
      </c>
      <c r="T63" s="123" t="n">
        <f aca="false">$Q$25*$Q$14/100/4</f>
        <v>0</v>
      </c>
      <c r="U63" s="123" t="n">
        <f aca="false">$Q$25*$Q$14/100/4</f>
        <v>0</v>
      </c>
      <c r="V63" s="123" t="n">
        <f aca="false">$Q$25*$Q$14/100/4</f>
        <v>0</v>
      </c>
      <c r="W63" s="123" t="n">
        <f aca="false">$Q$25*$Q$15/100/4</f>
        <v>0</v>
      </c>
      <c r="X63" s="123" t="n">
        <f aca="false">$Q$25*$Q$15/100/4</f>
        <v>0</v>
      </c>
      <c r="Y63" s="123" t="n">
        <f aca="false">$Q$25*$Q$15/100/4</f>
        <v>0</v>
      </c>
      <c r="Z63" s="123" t="n">
        <f aca="false">$Q$25*$Q$15/100/4</f>
        <v>0</v>
      </c>
      <c r="AA63" s="123" t="n">
        <f aca="false">$Q$25*$Q$16/100/4</f>
        <v>0</v>
      </c>
      <c r="AB63" s="123" t="n">
        <f aca="false">$Q$25*$Q$16/100/4</f>
        <v>0</v>
      </c>
      <c r="AC63" s="123" t="n">
        <f aca="false">$Q$25*$Q$16/100/4</f>
        <v>0</v>
      </c>
      <c r="AD63" s="123" t="n">
        <f aca="false">$Q$25*$Q$16/100/4</f>
        <v>0</v>
      </c>
      <c r="AE63" s="123" t="n">
        <f aca="false">$Q$25*$Q$17/100/4</f>
        <v>0</v>
      </c>
      <c r="AF63" s="123" t="n">
        <f aca="false">$Q$25*$Q$17/100/4</f>
        <v>0</v>
      </c>
      <c r="AG63" s="123" t="n">
        <f aca="false">$Q$25*$Q$17/100/4</f>
        <v>0</v>
      </c>
      <c r="AH63" s="123" t="n">
        <f aca="false">$Q$25*$Q$17/100/4</f>
        <v>0</v>
      </c>
      <c r="AI63" s="123" t="n">
        <f aca="false">$Q$25*$Q$18/100/4</f>
        <v>0</v>
      </c>
      <c r="AJ63" s="123" t="n">
        <f aca="false">$Q$25*$Q$18/100/4</f>
        <v>0</v>
      </c>
      <c r="AK63" s="123" t="n">
        <f aca="false">$Q$25*$Q$18/100/4</f>
        <v>0</v>
      </c>
      <c r="AL63" s="123" t="n">
        <f aca="false">$Q$25*$Q$18/100/4</f>
        <v>0</v>
      </c>
      <c r="AM63" s="123" t="n">
        <f aca="false">$Q$25*$Q$19/100/4</f>
        <v>0</v>
      </c>
      <c r="AN63" s="123" t="n">
        <f aca="false">$Q$25*$Q$19/100/4</f>
        <v>0</v>
      </c>
      <c r="AO63" s="123" t="n">
        <f aca="false">$Q$25*$Q$19/100/4</f>
        <v>0</v>
      </c>
      <c r="AP63" s="123" t="n">
        <f aca="false">$Q$25*$Q$19/100/4</f>
        <v>0</v>
      </c>
      <c r="AQ63" s="123" t="n">
        <f aca="false">$Q$25*$Q$20/100/4</f>
        <v>0</v>
      </c>
      <c r="AR63" s="123" t="n">
        <f aca="false">$Q$25*$Q$20/100/4</f>
        <v>0</v>
      </c>
      <c r="AS63" s="123" t="n">
        <f aca="false">$Q$25*$Q$20/100/4</f>
        <v>0</v>
      </c>
      <c r="AT63" s="123" t="n">
        <f aca="false">$Q$25*$Q$20/100/4</f>
        <v>0</v>
      </c>
      <c r="AU63" s="123" t="n">
        <f aca="false">$Q$25*$Q$21/100/4</f>
        <v>0</v>
      </c>
      <c r="AV63" s="123" t="n">
        <f aca="false">$Q$25*$Q$21/100/4</f>
        <v>0</v>
      </c>
      <c r="AW63" s="123" t="n">
        <f aca="false">$Q$25*$Q$21/100/4</f>
        <v>0</v>
      </c>
      <c r="AX63" s="123" t="n">
        <f aca="false">$Q$25*$Q$21/100/4</f>
        <v>0</v>
      </c>
      <c r="AY63" s="123"/>
      <c r="AZ63" s="123"/>
      <c r="BA63" s="123"/>
      <c r="BB63" s="123"/>
      <c r="BD63" s="126"/>
      <c r="BE63" s="126"/>
      <c r="BF63" s="126"/>
    </row>
    <row r="64" customFormat="false" ht="15" hidden="false" customHeight="false" outlineLevel="0" collapsed="false">
      <c r="A64" s="24" t="s">
        <v>222</v>
      </c>
      <c r="D64" s="121" t="n">
        <f aca="false">SUM(E64:AZ64)</f>
        <v>0</v>
      </c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3" t="n">
        <f aca="false">$R$24*$R$14/100/4</f>
        <v>0</v>
      </c>
      <c r="U64" s="123" t="n">
        <f aca="false">$R$24*$R$14/100/4</f>
        <v>0</v>
      </c>
      <c r="V64" s="123" t="n">
        <f aca="false">$R$24*$R$14/100/4</f>
        <v>0</v>
      </c>
      <c r="W64" s="123" t="n">
        <f aca="false">$R$24*$R$14/100/4</f>
        <v>0</v>
      </c>
      <c r="X64" s="123" t="n">
        <f aca="false">$R$24*$R$15/100/4</f>
        <v>0</v>
      </c>
      <c r="Y64" s="123" t="n">
        <f aca="false">$R$24*$R$15/100/4</f>
        <v>0</v>
      </c>
      <c r="Z64" s="123" t="n">
        <f aca="false">$R$24*$R$15/100/4</f>
        <v>0</v>
      </c>
      <c r="AA64" s="123" t="n">
        <f aca="false">$R$24*$R$15/100/4</f>
        <v>0</v>
      </c>
      <c r="AB64" s="123" t="n">
        <f aca="false">$R$24*$R$16/100/4</f>
        <v>0</v>
      </c>
      <c r="AC64" s="123" t="n">
        <f aca="false">$R$24*$R$16/100/4</f>
        <v>0</v>
      </c>
      <c r="AD64" s="123" t="n">
        <f aca="false">$R$24*$R$16/100/4</f>
        <v>0</v>
      </c>
      <c r="AE64" s="123" t="n">
        <f aca="false">$R$24*$R$16/100/4</f>
        <v>0</v>
      </c>
      <c r="AF64" s="123" t="n">
        <f aca="false">$R$24*$R$17/100/4</f>
        <v>0</v>
      </c>
      <c r="AG64" s="123" t="n">
        <f aca="false">$R$24*$R$17/100/4</f>
        <v>0</v>
      </c>
      <c r="AH64" s="123" t="n">
        <f aca="false">$R$24*$R$17/100/4</f>
        <v>0</v>
      </c>
      <c r="AI64" s="123" t="n">
        <f aca="false">$R$24*$R$17/100/4</f>
        <v>0</v>
      </c>
      <c r="AJ64" s="123" t="n">
        <f aca="false">$R$24*$R$18/100/4</f>
        <v>0</v>
      </c>
      <c r="AK64" s="123" t="n">
        <f aca="false">$R$24*$R$18/100/4</f>
        <v>0</v>
      </c>
      <c r="AL64" s="123" t="n">
        <f aca="false">$R$24*$R$18/100/4</f>
        <v>0</v>
      </c>
      <c r="AM64" s="123" t="n">
        <f aca="false">$R$24*$R$18/100/4</f>
        <v>0</v>
      </c>
      <c r="AN64" s="123" t="n">
        <f aca="false">$R$24*$R$19/100/4</f>
        <v>0</v>
      </c>
      <c r="AO64" s="123" t="n">
        <f aca="false">$R$24*$R$19/100/4</f>
        <v>0</v>
      </c>
      <c r="AP64" s="123" t="n">
        <f aca="false">$R$24*$R$19/100/4</f>
        <v>0</v>
      </c>
      <c r="AQ64" s="123" t="n">
        <f aca="false">$R$24*$R$19/100/4</f>
        <v>0</v>
      </c>
      <c r="AR64" s="123" t="n">
        <f aca="false">$R$24*$R$20/100/4</f>
        <v>0</v>
      </c>
      <c r="AS64" s="123" t="n">
        <f aca="false">$R$24*$R$20/100/4</f>
        <v>0</v>
      </c>
      <c r="AT64" s="123" t="n">
        <f aca="false">$R$24*$R$20/100/4</f>
        <v>0</v>
      </c>
      <c r="AU64" s="123" t="n">
        <f aca="false">$R$24*$R$20/100/4</f>
        <v>0</v>
      </c>
      <c r="AV64" s="123" t="n">
        <f aca="false">$R$24*$R$21/100/4</f>
        <v>0</v>
      </c>
      <c r="AW64" s="123" t="n">
        <f aca="false">$R$24*$R$21/100/4</f>
        <v>0</v>
      </c>
      <c r="AX64" s="123" t="n">
        <f aca="false">$R$24*$R$21/100/4</f>
        <v>0</v>
      </c>
      <c r="AY64" s="123" t="n">
        <f aca="false">$R$24*$R$21/100/4</f>
        <v>0</v>
      </c>
      <c r="AZ64" s="123"/>
      <c r="BA64" s="123"/>
      <c r="BB64" s="123"/>
      <c r="BC64" s="126" t="n">
        <f aca="false">BA64</f>
        <v>0</v>
      </c>
      <c r="BD64" s="126" t="n">
        <f aca="false">$R$24*$R$20/100/4</f>
        <v>0</v>
      </c>
      <c r="BE64" s="126" t="n">
        <f aca="false">BD64</f>
        <v>0</v>
      </c>
      <c r="BF64" s="126" t="n">
        <f aca="false">$R$24*$R$21/100/4</f>
        <v>0</v>
      </c>
      <c r="BG64" s="126" t="n">
        <f aca="false">BF64</f>
        <v>0</v>
      </c>
      <c r="BH64" s="126" t="n">
        <f aca="false">BG64</f>
        <v>0</v>
      </c>
    </row>
    <row r="65" customFormat="false" ht="15" hidden="false" customHeight="false" outlineLevel="0" collapsed="false">
      <c r="A65" s="24" t="s">
        <v>223</v>
      </c>
      <c r="D65" s="121" t="n">
        <f aca="false">SUM(E65:AZ65)</f>
        <v>0</v>
      </c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3" t="n">
        <f aca="false">$R$25*$R$14/100/4</f>
        <v>0</v>
      </c>
      <c r="U65" s="123" t="n">
        <f aca="false">$R$25*$R$14/100/4</f>
        <v>0</v>
      </c>
      <c r="V65" s="123" t="n">
        <f aca="false">$R$25*$R$14/100/4</f>
        <v>0</v>
      </c>
      <c r="W65" s="123" t="n">
        <f aca="false">$R$25*$R$14/100/4</f>
        <v>0</v>
      </c>
      <c r="X65" s="123" t="n">
        <f aca="false">$R$25*$R$15/100/4</f>
        <v>0</v>
      </c>
      <c r="Y65" s="123" t="n">
        <f aca="false">$R$25*$R$15/100/4</f>
        <v>0</v>
      </c>
      <c r="Z65" s="123" t="n">
        <f aca="false">$R$25*$R$15/100/4</f>
        <v>0</v>
      </c>
      <c r="AA65" s="123" t="n">
        <f aca="false">$R$25*$R$15/100/4</f>
        <v>0</v>
      </c>
      <c r="AB65" s="123" t="n">
        <f aca="false">$R$25*$R$16/100/4</f>
        <v>0</v>
      </c>
      <c r="AC65" s="123" t="n">
        <f aca="false">$R$25*$R$16/100/4</f>
        <v>0</v>
      </c>
      <c r="AD65" s="123" t="n">
        <f aca="false">$R$25*$R$16/100/4</f>
        <v>0</v>
      </c>
      <c r="AE65" s="123" t="n">
        <f aca="false">$R$25*$R$16/100/4</f>
        <v>0</v>
      </c>
      <c r="AF65" s="123" t="n">
        <f aca="false">$R$25*$R$17/100/4</f>
        <v>0</v>
      </c>
      <c r="AG65" s="123" t="n">
        <f aca="false">$R$25*$R$17/100/4</f>
        <v>0</v>
      </c>
      <c r="AH65" s="123" t="n">
        <f aca="false">$R$25*$R$17/100/4</f>
        <v>0</v>
      </c>
      <c r="AI65" s="123" t="n">
        <f aca="false">$R$25*$R$17/100/4</f>
        <v>0</v>
      </c>
      <c r="AJ65" s="123" t="n">
        <f aca="false">$R$25*$R$18/100/4</f>
        <v>0</v>
      </c>
      <c r="AK65" s="123" t="n">
        <f aca="false">$R$25*$R$18/100/4</f>
        <v>0</v>
      </c>
      <c r="AL65" s="123" t="n">
        <f aca="false">$R$25*$R$18/100/4</f>
        <v>0</v>
      </c>
      <c r="AM65" s="123" t="n">
        <f aca="false">$R$25*$R$18/100/4</f>
        <v>0</v>
      </c>
      <c r="AN65" s="123" t="n">
        <f aca="false">$R$25*$R$19/100/4</f>
        <v>0</v>
      </c>
      <c r="AO65" s="123" t="n">
        <f aca="false">$R$25*$R$19/100/4</f>
        <v>0</v>
      </c>
      <c r="AP65" s="123" t="n">
        <f aca="false">$R$25*$R$19/100/4</f>
        <v>0</v>
      </c>
      <c r="AQ65" s="123" t="n">
        <f aca="false">$R$25*$R$19/100/4</f>
        <v>0</v>
      </c>
      <c r="AR65" s="123" t="n">
        <f aca="false">$R$25*$R$20/100/4</f>
        <v>0</v>
      </c>
      <c r="AS65" s="123" t="n">
        <f aca="false">$R$25*$R$20/100/4</f>
        <v>0</v>
      </c>
      <c r="AT65" s="123" t="n">
        <f aca="false">$R$25*$R$20/100/4</f>
        <v>0</v>
      </c>
      <c r="AU65" s="123" t="n">
        <f aca="false">$R$25*$R$20/100/4</f>
        <v>0</v>
      </c>
      <c r="AV65" s="123" t="n">
        <f aca="false">$R$25*$R$21/100/4</f>
        <v>0</v>
      </c>
      <c r="AW65" s="123" t="n">
        <f aca="false">$R$25*$R$21/100/4</f>
        <v>0</v>
      </c>
      <c r="AX65" s="123" t="n">
        <f aca="false">$R$25*$R$21/100/4</f>
        <v>0</v>
      </c>
      <c r="AY65" s="123" t="n">
        <f aca="false">$R$25*$R$21/100/4</f>
        <v>0</v>
      </c>
      <c r="AZ65" s="123"/>
      <c r="BA65" s="123"/>
      <c r="BB65" s="123"/>
      <c r="BC65" s="126" t="n">
        <f aca="false">BA65</f>
        <v>0</v>
      </c>
      <c r="BD65" s="126" t="n">
        <f aca="false">$R$25*$R$20/100/4</f>
        <v>0</v>
      </c>
      <c r="BE65" s="126" t="n">
        <f aca="false">BD65</f>
        <v>0</v>
      </c>
      <c r="BF65" s="126" t="n">
        <f aca="false">$R$25*$R$21/100/4</f>
        <v>0</v>
      </c>
      <c r="BG65" s="126" t="n">
        <f aca="false">BF65</f>
        <v>0</v>
      </c>
      <c r="BH65" s="126" t="n">
        <f aca="false">BG65</f>
        <v>0</v>
      </c>
    </row>
    <row r="66" customFormat="false" ht="15" hidden="false" customHeight="false" outlineLevel="0" collapsed="false">
      <c r="A66" s="24" t="s">
        <v>224</v>
      </c>
      <c r="D66" s="121" t="n">
        <f aca="false">SUM(E66:AZ66)</f>
        <v>0</v>
      </c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3" t="n">
        <f aca="false">$S$24*$S$14/100/4</f>
        <v>0</v>
      </c>
      <c r="V66" s="123" t="n">
        <f aca="false">$S$24*$S$14/100/4</f>
        <v>0</v>
      </c>
      <c r="W66" s="123" t="n">
        <f aca="false">$S$24*$S$14/100/4</f>
        <v>0</v>
      </c>
      <c r="X66" s="123" t="n">
        <f aca="false">$S$24*$S$14/100/4</f>
        <v>0</v>
      </c>
      <c r="Y66" s="123" t="n">
        <f aca="false">$S$24*$S$15/100/4</f>
        <v>0</v>
      </c>
      <c r="Z66" s="123" t="n">
        <f aca="false">$S$24*$S$15/100/4</f>
        <v>0</v>
      </c>
      <c r="AA66" s="123" t="n">
        <f aca="false">$S$24*$S$15/100/4</f>
        <v>0</v>
      </c>
      <c r="AB66" s="123" t="n">
        <f aca="false">$S$24*$S$15/100/4</f>
        <v>0</v>
      </c>
      <c r="AC66" s="123" t="n">
        <f aca="false">$S$24*$S$16/100/4</f>
        <v>0</v>
      </c>
      <c r="AD66" s="123" t="n">
        <f aca="false">$S$24*$S$16/100/4</f>
        <v>0</v>
      </c>
      <c r="AE66" s="123" t="n">
        <f aca="false">$S$24*$S$16/100/4</f>
        <v>0</v>
      </c>
      <c r="AF66" s="123" t="n">
        <f aca="false">$S$24*$S$16/100/4</f>
        <v>0</v>
      </c>
      <c r="AG66" s="123" t="n">
        <f aca="false">$S$24*$S$17/100/4</f>
        <v>0</v>
      </c>
      <c r="AH66" s="123" t="n">
        <f aca="false">$S$24*$S$17/100/4</f>
        <v>0</v>
      </c>
      <c r="AI66" s="123" t="n">
        <f aca="false">$S$24*$S$17/100/4</f>
        <v>0</v>
      </c>
      <c r="AJ66" s="123" t="n">
        <f aca="false">$S$24*$S$17/100/4</f>
        <v>0</v>
      </c>
      <c r="AK66" s="123" t="n">
        <f aca="false">$S$24*$S$18/100/4</f>
        <v>0</v>
      </c>
      <c r="AL66" s="123" t="n">
        <f aca="false">$S$24*$S$18/100/4</f>
        <v>0</v>
      </c>
      <c r="AM66" s="123" t="n">
        <f aca="false">$S$24*$S$18/100/4</f>
        <v>0</v>
      </c>
      <c r="AN66" s="123" t="n">
        <f aca="false">$S$24*$S$18/100/4</f>
        <v>0</v>
      </c>
      <c r="AO66" s="123" t="n">
        <f aca="false">$S$24*$S$19/100/4</f>
        <v>0</v>
      </c>
      <c r="AP66" s="123" t="n">
        <f aca="false">$S$24*$S$19/100/4</f>
        <v>0</v>
      </c>
      <c r="AQ66" s="123" t="n">
        <f aca="false">$S$24*$S$19/100/4</f>
        <v>0</v>
      </c>
      <c r="AR66" s="123" t="n">
        <f aca="false">$S$24*$S$19/100/4</f>
        <v>0</v>
      </c>
      <c r="AS66" s="123" t="n">
        <f aca="false">$S$24*$S$20/100/4</f>
        <v>0</v>
      </c>
      <c r="AT66" s="123" t="n">
        <f aca="false">$S$24*$S$20/100/4</f>
        <v>0</v>
      </c>
      <c r="AU66" s="123" t="n">
        <f aca="false">$S$24*$S$20/100/4</f>
        <v>0</v>
      </c>
      <c r="AV66" s="123" t="n">
        <f aca="false">$S$24*$S$20/100/4</f>
        <v>0</v>
      </c>
      <c r="AW66" s="123" t="n">
        <f aca="false">$S$24*$S$21/100/4</f>
        <v>0</v>
      </c>
      <c r="AX66" s="123" t="n">
        <f aca="false">$S$24*$S$21/100/4</f>
        <v>0</v>
      </c>
      <c r="AY66" s="123" t="n">
        <f aca="false">$S$24*$S$21/100/4</f>
        <v>0</v>
      </c>
      <c r="AZ66" s="123" t="n">
        <f aca="false">$S$24*$S$21/100/4</f>
        <v>0</v>
      </c>
      <c r="BA66" s="123"/>
      <c r="BB66" s="123"/>
      <c r="BC66" s="123"/>
      <c r="BD66" s="123"/>
      <c r="BF66" s="126"/>
      <c r="BG66" s="126"/>
      <c r="BH66" s="126"/>
      <c r="BI66" s="126"/>
    </row>
    <row r="67" customFormat="false" ht="15" hidden="false" customHeight="false" outlineLevel="0" collapsed="false">
      <c r="A67" s="24" t="s">
        <v>225</v>
      </c>
      <c r="D67" s="121" t="n">
        <f aca="false">SUM(E67:AZ67)</f>
        <v>0</v>
      </c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3" t="n">
        <f aca="false">$S$25*$S$14/100/4</f>
        <v>0</v>
      </c>
      <c r="V67" s="123" t="n">
        <f aca="false">$S$25*$S$14/100/4</f>
        <v>0</v>
      </c>
      <c r="W67" s="123" t="n">
        <f aca="false">$S$25*$S$14/100/4</f>
        <v>0</v>
      </c>
      <c r="X67" s="123" t="n">
        <f aca="false">$S$25*$S$14/100/4</f>
        <v>0</v>
      </c>
      <c r="Y67" s="123" t="n">
        <f aca="false">$S$25*$S$15/100/4</f>
        <v>0</v>
      </c>
      <c r="Z67" s="123" t="n">
        <f aca="false">$S$25*$S$15/100/4</f>
        <v>0</v>
      </c>
      <c r="AA67" s="123" t="n">
        <f aca="false">$S$25*$S$15/100/4</f>
        <v>0</v>
      </c>
      <c r="AB67" s="123" t="n">
        <f aca="false">$S$25*$S$15/100/4</f>
        <v>0</v>
      </c>
      <c r="AC67" s="123" t="n">
        <f aca="false">$S$25*$S$16/100/4</f>
        <v>0</v>
      </c>
      <c r="AD67" s="123" t="n">
        <f aca="false">$S$25*$S$16/100/4</f>
        <v>0</v>
      </c>
      <c r="AE67" s="123" t="n">
        <f aca="false">$S$25*$S$16/100/4</f>
        <v>0</v>
      </c>
      <c r="AF67" s="123" t="n">
        <f aca="false">$S$25*$S$16/100/4</f>
        <v>0</v>
      </c>
      <c r="AG67" s="123" t="n">
        <f aca="false">$S$25*$S$17/100/4</f>
        <v>0</v>
      </c>
      <c r="AH67" s="123" t="n">
        <f aca="false">$S$25*$S$17/100/4</f>
        <v>0</v>
      </c>
      <c r="AI67" s="123" t="n">
        <f aca="false">$S$25*$S$17/100/4</f>
        <v>0</v>
      </c>
      <c r="AJ67" s="123" t="n">
        <f aca="false">$S$25*$S$17/100/4</f>
        <v>0</v>
      </c>
      <c r="AK67" s="123" t="n">
        <f aca="false">$S$25*$S$18/100/4</f>
        <v>0</v>
      </c>
      <c r="AL67" s="123" t="n">
        <f aca="false">$S$25*$S$18/100/4</f>
        <v>0</v>
      </c>
      <c r="AM67" s="123" t="n">
        <f aca="false">$S$25*$S$18/100/4</f>
        <v>0</v>
      </c>
      <c r="AN67" s="123" t="n">
        <f aca="false">$S$25*$S$18/100/4</f>
        <v>0</v>
      </c>
      <c r="AO67" s="123" t="n">
        <f aca="false">$S$25*$S$19/100/4</f>
        <v>0</v>
      </c>
      <c r="AP67" s="123" t="n">
        <f aca="false">$S$25*$S$19/100/4</f>
        <v>0</v>
      </c>
      <c r="AQ67" s="123" t="n">
        <f aca="false">$S$25*$S$19/100/4</f>
        <v>0</v>
      </c>
      <c r="AR67" s="123" t="n">
        <f aca="false">$S$25*$S$19/100/4</f>
        <v>0</v>
      </c>
      <c r="AS67" s="123" t="n">
        <f aca="false">$S$25*$S$20/100/4</f>
        <v>0</v>
      </c>
      <c r="AT67" s="123" t="n">
        <f aca="false">$S$25*$S$20/100/4</f>
        <v>0</v>
      </c>
      <c r="AU67" s="123" t="n">
        <f aca="false">$S$25*$S$20/100/4</f>
        <v>0</v>
      </c>
      <c r="AV67" s="123" t="n">
        <f aca="false">$S$25*$S$20/100/4</f>
        <v>0</v>
      </c>
      <c r="AW67" s="123" t="n">
        <f aca="false">$S$25*$S$21/100/4</f>
        <v>0</v>
      </c>
      <c r="AX67" s="123" t="n">
        <f aca="false">$S$25*$S$21/100/4</f>
        <v>0</v>
      </c>
      <c r="AY67" s="123" t="n">
        <f aca="false">$S$25*$S$21/100/4</f>
        <v>0</v>
      </c>
      <c r="AZ67" s="123" t="n">
        <f aca="false">$S$25*$S$21/100/4</f>
        <v>0</v>
      </c>
      <c r="BA67" s="123"/>
      <c r="BB67" s="123"/>
      <c r="BC67" s="123"/>
      <c r="BD67" s="123"/>
      <c r="BF67" s="126"/>
      <c r="BG67" s="126"/>
      <c r="BH67" s="126"/>
      <c r="BI67" s="126"/>
    </row>
    <row r="68" customFormat="false" ht="15" hidden="false" customHeight="false" outlineLevel="0" collapsed="false">
      <c r="A68" s="24" t="s">
        <v>226</v>
      </c>
      <c r="D68" s="121" t="n">
        <f aca="false">SUM(E68:AZ68)</f>
        <v>0</v>
      </c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3" t="n">
        <f aca="false">$T$24*$T$14/100/4</f>
        <v>0</v>
      </c>
      <c r="W68" s="123" t="n">
        <f aca="false">$T$24*$T$14/100/4</f>
        <v>0</v>
      </c>
      <c r="X68" s="123" t="n">
        <f aca="false">$T$24*$T$14/100/4</f>
        <v>0</v>
      </c>
      <c r="Y68" s="123" t="n">
        <f aca="false">$T$24*$T$14/100/4</f>
        <v>0</v>
      </c>
      <c r="Z68" s="123" t="n">
        <f aca="false">$T$24*$T$15/100/4</f>
        <v>0</v>
      </c>
      <c r="AA68" s="123" t="n">
        <f aca="false">$T$24*$T$15/100/4</f>
        <v>0</v>
      </c>
      <c r="AB68" s="123" t="n">
        <f aca="false">$T$24*$T$15/100/4</f>
        <v>0</v>
      </c>
      <c r="AC68" s="123" t="n">
        <f aca="false">$T$24*$T$15/100/4</f>
        <v>0</v>
      </c>
      <c r="AD68" s="123" t="n">
        <f aca="false">$T$24*$T$16/100/4</f>
        <v>0</v>
      </c>
      <c r="AE68" s="123" t="n">
        <f aca="false">$T$24*$T$16/100/4</f>
        <v>0</v>
      </c>
      <c r="AF68" s="123" t="n">
        <f aca="false">$T$24*$T$16/100/4</f>
        <v>0</v>
      </c>
      <c r="AG68" s="123" t="n">
        <f aca="false">$T$24*$T$16/100/4</f>
        <v>0</v>
      </c>
      <c r="AH68" s="123" t="n">
        <f aca="false">$T$24*$T$17/100/4</f>
        <v>0</v>
      </c>
      <c r="AI68" s="123" t="n">
        <f aca="false">$T$24*$T$17/100/4</f>
        <v>0</v>
      </c>
      <c r="AJ68" s="123" t="n">
        <f aca="false">$T$24*$T$17/100/4</f>
        <v>0</v>
      </c>
      <c r="AK68" s="123" t="n">
        <f aca="false">$T$24*$T$17/100/4</f>
        <v>0</v>
      </c>
      <c r="AL68" s="123" t="n">
        <f aca="false">$T$24*$T$18/100/4</f>
        <v>0</v>
      </c>
      <c r="AM68" s="123" t="n">
        <f aca="false">$T$24*$T$18/100/4</f>
        <v>0</v>
      </c>
      <c r="AN68" s="123" t="n">
        <f aca="false">$T$24*$T$18/100/4</f>
        <v>0</v>
      </c>
      <c r="AO68" s="123" t="n">
        <f aca="false">$T$24*$T$18/100/4</f>
        <v>0</v>
      </c>
      <c r="AP68" s="123" t="n">
        <f aca="false">$T$24*$T$19/100/4</f>
        <v>0</v>
      </c>
      <c r="AQ68" s="123" t="n">
        <f aca="false">$T$24*$T$19/100/4</f>
        <v>0</v>
      </c>
      <c r="AR68" s="123" t="n">
        <f aca="false">$T$24*$T$19/100/4</f>
        <v>0</v>
      </c>
      <c r="AS68" s="123" t="n">
        <f aca="false">$T$24*$T$19/100/4</f>
        <v>0</v>
      </c>
      <c r="AT68" s="123" t="n">
        <f aca="false">$T$24*$T$20/100/4</f>
        <v>0</v>
      </c>
      <c r="AU68" s="123" t="n">
        <f aca="false">$T$24*$T$20/100/4</f>
        <v>0</v>
      </c>
      <c r="AV68" s="123" t="n">
        <f aca="false">$T$24*$T$20/100/4</f>
        <v>0</v>
      </c>
      <c r="AW68" s="123" t="n">
        <f aca="false">$T$24*$T$20/100/4</f>
        <v>0</v>
      </c>
      <c r="AX68" s="123" t="n">
        <f aca="false">$T$24*$T$21/100/4</f>
        <v>0</v>
      </c>
      <c r="AY68" s="123" t="n">
        <f aca="false">$T$24*$T$21/100/4</f>
        <v>0</v>
      </c>
      <c r="AZ68" s="123" t="n">
        <f aca="false">$T$24*$T$21/100/4</f>
        <v>0</v>
      </c>
      <c r="BA68" s="123" t="n">
        <f aca="false">$T$24*$T$21/100/4</f>
        <v>0</v>
      </c>
      <c r="BB68" s="123"/>
      <c r="BC68" s="123"/>
      <c r="BD68" s="123"/>
      <c r="BE68" s="126" t="n">
        <f aca="false">$T$24*$T$19/100/4</f>
        <v>0</v>
      </c>
      <c r="BF68" s="126" t="n">
        <f aca="false">BE68</f>
        <v>0</v>
      </c>
      <c r="BG68" s="126" t="n">
        <f aca="false">$T$24*$T$20/100/4</f>
        <v>0</v>
      </c>
      <c r="BH68" s="126" t="n">
        <f aca="false">BG68</f>
        <v>0</v>
      </c>
      <c r="BI68" s="126" t="n">
        <f aca="false">$T$24*$T$21/100/4</f>
        <v>0</v>
      </c>
      <c r="BJ68" s="126" t="n">
        <f aca="false">BI68</f>
        <v>0</v>
      </c>
      <c r="BK68" s="126" t="n">
        <f aca="false">BJ68</f>
        <v>0</v>
      </c>
    </row>
    <row r="69" customFormat="false" ht="15" hidden="false" customHeight="false" outlineLevel="0" collapsed="false">
      <c r="A69" s="24" t="s">
        <v>227</v>
      </c>
      <c r="D69" s="121" t="n">
        <f aca="false">SUM(E69:AZ69)</f>
        <v>0</v>
      </c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3" t="n">
        <f aca="false">$T$25*$T$14/100/4</f>
        <v>0</v>
      </c>
      <c r="W69" s="123" t="n">
        <f aca="false">$T$25*$T$14/100/4</f>
        <v>0</v>
      </c>
      <c r="X69" s="123" t="n">
        <f aca="false">$T$25*$T$14/100/4</f>
        <v>0</v>
      </c>
      <c r="Y69" s="123" t="n">
        <f aca="false">$T$25*$T$14/100/4</f>
        <v>0</v>
      </c>
      <c r="Z69" s="123" t="n">
        <f aca="false">$T$25*$T$15/100/4</f>
        <v>0</v>
      </c>
      <c r="AA69" s="123" t="n">
        <f aca="false">$T$25*$T$15/100/4</f>
        <v>0</v>
      </c>
      <c r="AB69" s="123" t="n">
        <f aca="false">$T$25*$T$15/100/4</f>
        <v>0</v>
      </c>
      <c r="AC69" s="123" t="n">
        <f aca="false">$T$25*$T$15/100/4</f>
        <v>0</v>
      </c>
      <c r="AD69" s="123" t="n">
        <f aca="false">$T$25*$T$16/100/4</f>
        <v>0</v>
      </c>
      <c r="AE69" s="123" t="n">
        <f aca="false">$T$25*$T$16/100/4</f>
        <v>0</v>
      </c>
      <c r="AF69" s="123" t="n">
        <f aca="false">$T$25*$T$16/100/4</f>
        <v>0</v>
      </c>
      <c r="AG69" s="123" t="n">
        <f aca="false">$T$25*$T$16/100/4</f>
        <v>0</v>
      </c>
      <c r="AH69" s="123" t="n">
        <f aca="false">$T$25*$T$17/100/4</f>
        <v>0</v>
      </c>
      <c r="AI69" s="123" t="n">
        <f aca="false">$T$25*$T$17/100/4</f>
        <v>0</v>
      </c>
      <c r="AJ69" s="123" t="n">
        <f aca="false">$T$25*$T$17/100/4</f>
        <v>0</v>
      </c>
      <c r="AK69" s="123" t="n">
        <f aca="false">$T$25*$T$17/100/4</f>
        <v>0</v>
      </c>
      <c r="AL69" s="123" t="n">
        <f aca="false">$T$25*$T$18/100/4</f>
        <v>0</v>
      </c>
      <c r="AM69" s="123" t="n">
        <f aca="false">$T$25*$T$18/100/4</f>
        <v>0</v>
      </c>
      <c r="AN69" s="123" t="n">
        <f aca="false">$T$25*$T$18/100/4</f>
        <v>0</v>
      </c>
      <c r="AO69" s="123" t="n">
        <f aca="false">$T$25*$T$18/100/4</f>
        <v>0</v>
      </c>
      <c r="AP69" s="123" t="n">
        <f aca="false">$T$25*$T$19/100/4</f>
        <v>0</v>
      </c>
      <c r="AQ69" s="123" t="n">
        <f aca="false">$T$25*$T$19/100/4</f>
        <v>0</v>
      </c>
      <c r="AR69" s="123" t="n">
        <f aca="false">$T$25*$T$19/100/4</f>
        <v>0</v>
      </c>
      <c r="AS69" s="123" t="n">
        <f aca="false">$T$25*$T$19/100/4</f>
        <v>0</v>
      </c>
      <c r="AT69" s="123" t="n">
        <f aca="false">$T$25*$T$20/100/4</f>
        <v>0</v>
      </c>
      <c r="AU69" s="123" t="n">
        <f aca="false">$T$25*$T$20/100/4</f>
        <v>0</v>
      </c>
      <c r="AV69" s="123" t="n">
        <f aca="false">$T$25*$T$20/100/4</f>
        <v>0</v>
      </c>
      <c r="AW69" s="123" t="n">
        <f aca="false">$T$25*$T$20/100/4</f>
        <v>0</v>
      </c>
      <c r="AX69" s="123" t="n">
        <f aca="false">$T$25*$T$21/100/4</f>
        <v>0</v>
      </c>
      <c r="AY69" s="123" t="n">
        <f aca="false">$T$25*$T$21/100/4</f>
        <v>0</v>
      </c>
      <c r="AZ69" s="123" t="n">
        <f aca="false">$T$25*$T$21/100/4</f>
        <v>0</v>
      </c>
      <c r="BA69" s="123" t="n">
        <f aca="false">$T$25*$T$21/100/4</f>
        <v>0</v>
      </c>
      <c r="BB69" s="123"/>
      <c r="BC69" s="123"/>
      <c r="BD69" s="123"/>
      <c r="BE69" s="126" t="n">
        <f aca="false">$T$25*$T$19/100/4</f>
        <v>0</v>
      </c>
      <c r="BF69" s="126" t="n">
        <f aca="false">BE69</f>
        <v>0</v>
      </c>
      <c r="BG69" s="126" t="n">
        <f aca="false">$T$25*$T$20/100/4</f>
        <v>0</v>
      </c>
      <c r="BH69" s="126" t="n">
        <f aca="false">BG69</f>
        <v>0</v>
      </c>
      <c r="BI69" s="126" t="n">
        <f aca="false">$T$25*$T$21/100/4</f>
        <v>0</v>
      </c>
      <c r="BJ69" s="126" t="n">
        <f aca="false">BI69</f>
        <v>0</v>
      </c>
      <c r="BK69" s="126" t="n">
        <f aca="false">BJ69</f>
        <v>0</v>
      </c>
    </row>
    <row r="70" customFormat="false" ht="15" hidden="false" customHeight="false" outlineLevel="0" collapsed="false">
      <c r="A70" s="116" t="s">
        <v>228</v>
      </c>
      <c r="B70" s="116"/>
      <c r="C70" s="116"/>
      <c r="D70" s="127" t="n">
        <f aca="false">SUM(E70:AZ70)</f>
        <v>2252979</v>
      </c>
      <c r="E70" s="128" t="n">
        <f aca="false">SUM(E31:E69)</f>
        <v>0</v>
      </c>
      <c r="F70" s="128" t="n">
        <f aca="false">SUM(F31:F69)</f>
        <v>0</v>
      </c>
      <c r="G70" s="128" t="n">
        <f aca="false">SUM(G31:G69)</f>
        <v>15139.2375</v>
      </c>
      <c r="H70" s="128" t="n">
        <f aca="false">SUM(H31:H69)</f>
        <v>30278.475</v>
      </c>
      <c r="I70" s="128" t="n">
        <f aca="false">SUM(I31:I69)</f>
        <v>46512.00625</v>
      </c>
      <c r="J70" s="128" t="n">
        <f aca="false">SUM(J31:J69)</f>
        <v>62745.5375</v>
      </c>
      <c r="K70" s="128" t="n">
        <f aca="false">SUM(K31:K69)</f>
        <v>62365.7</v>
      </c>
      <c r="L70" s="128" t="n">
        <f aca="false">SUM(L31:L69)</f>
        <v>63473.559375</v>
      </c>
      <c r="M70" s="128" t="n">
        <f aca="false">SUM(M31:M69)</f>
        <v>80328.8484375</v>
      </c>
      <c r="N70" s="128" t="n">
        <f aca="false">SUM(N31:N69)</f>
        <v>495253.8375</v>
      </c>
      <c r="O70" s="128" t="n">
        <f aca="false">SUM(O31:O69)</f>
        <v>185577.75</v>
      </c>
      <c r="P70" s="128" t="n">
        <f aca="false">SUM(P31:P69)</f>
        <v>176534</v>
      </c>
      <c r="Q70" s="128" t="n">
        <f aca="false">SUM(Q31:Q69)</f>
        <v>97310.75</v>
      </c>
      <c r="R70" s="128" t="n">
        <f aca="false">SUM(R31:R69)</f>
        <v>71309.96875</v>
      </c>
      <c r="S70" s="128" t="n">
        <f aca="false">SUM(S31:S69)</f>
        <v>71309.96875</v>
      </c>
      <c r="T70" s="128" t="n">
        <f aca="false">SUM(T31:T69)</f>
        <v>68037.035625</v>
      </c>
      <c r="U70" s="128" t="n">
        <f aca="false">SUM(U31:U69)</f>
        <v>61226.6396875</v>
      </c>
      <c r="V70" s="128" t="n">
        <f aca="false">SUM(V31:V69)</f>
        <v>59712.7159375</v>
      </c>
      <c r="W70" s="128" t="n">
        <f aca="false">SUM(W31:W69)</f>
        <v>53723.9446875</v>
      </c>
      <c r="X70" s="128" t="n">
        <f aca="false">SUM(X31:X69)</f>
        <v>49382.9446875</v>
      </c>
      <c r="Y70" s="128" t="n">
        <f aca="false">SUM(Y31:Y69)</f>
        <v>49382.9446875</v>
      </c>
      <c r="Z70" s="128" t="n">
        <f aca="false">SUM(Z31:Z69)</f>
        <v>42102.7259375</v>
      </c>
      <c r="AA70" s="128" t="n">
        <f aca="false">SUM(AA31:AA69)</f>
        <v>42102.7259375</v>
      </c>
      <c r="AB70" s="128" t="n">
        <f aca="false">SUM(AB31:AB69)</f>
        <v>42102.7259375</v>
      </c>
      <c r="AC70" s="128" t="n">
        <f aca="false">SUM(AC31:AC69)</f>
        <v>36314.7259375</v>
      </c>
      <c r="AD70" s="128" t="n">
        <f aca="false">SUM(AD31:AD69)</f>
        <v>33038.6275</v>
      </c>
      <c r="AE70" s="128" t="n">
        <f aca="false">SUM(AE31:AE69)</f>
        <v>29430.17125</v>
      </c>
      <c r="AF70" s="128" t="n">
        <f aca="false">SUM(AF31:AF69)</f>
        <v>25089.17125</v>
      </c>
      <c r="AG70" s="128" t="n">
        <f aca="false">SUM(AG31:AG69)</f>
        <v>25089.17125</v>
      </c>
      <c r="AH70" s="128" t="n">
        <f aca="false">SUM(AH31:AH69)</f>
        <v>25089.17125</v>
      </c>
      <c r="AI70" s="128" t="n">
        <f aca="false">SUM(AI31:AI69)</f>
        <v>25089.17125</v>
      </c>
      <c r="AJ70" s="128" t="n">
        <f aca="false">SUM(AJ31:AJ69)</f>
        <v>25089.17125</v>
      </c>
      <c r="AK70" s="128" t="n">
        <f aca="false">SUM(AK31:AK69)</f>
        <v>25089.17125</v>
      </c>
      <c r="AL70" s="128" t="n">
        <f aca="false">SUM(AL31:AL69)</f>
        <v>22905.105625</v>
      </c>
      <c r="AM70" s="128" t="n">
        <f aca="false">SUM(AM31:AM69)</f>
        <v>22905.105625</v>
      </c>
      <c r="AN70" s="128" t="n">
        <f aca="false">SUM(AN31:AN69)</f>
        <v>18739.554375</v>
      </c>
      <c r="AO70" s="128" t="n">
        <f aca="false">SUM(AO31:AO69)</f>
        <v>9626.1675</v>
      </c>
      <c r="AP70" s="128" t="n">
        <f aca="false">SUM(AP31:AP69)</f>
        <v>3570.4725</v>
      </c>
      <c r="AQ70" s="128" t="n">
        <f aca="false">SUM(AQ31:AQ69)</f>
        <v>0</v>
      </c>
    </row>
    <row r="71" customFormat="false" ht="15" hidden="false" customHeight="false" outlineLevel="0" collapsed="false">
      <c r="A71" s="129" t="s">
        <v>163</v>
      </c>
      <c r="B71" s="129"/>
      <c r="C71" s="129"/>
      <c r="D71" s="130" t="n">
        <f aca="false">SUM(E71:AS71)</f>
        <v>1416830.76771009</v>
      </c>
      <c r="E71" s="131" t="n">
        <f aca="false">+E70/((1+$C$72)^E$73)</f>
        <v>0</v>
      </c>
      <c r="F71" s="131" t="n">
        <f aca="false">+F70/((1+$C$72)^F$73)</f>
        <v>0</v>
      </c>
      <c r="G71" s="131" t="n">
        <f aca="false">+G70/((1+$C$72)^G$73)</f>
        <v>13722.2511477136</v>
      </c>
      <c r="H71" s="131" t="n">
        <f aca="false">+H70/((1+$C$72)^H$73)</f>
        <v>26560.0657894737</v>
      </c>
      <c r="I71" s="131" t="n">
        <f aca="false">+I70/((1+$C$72)^I$73)</f>
        <v>39485.1696766051</v>
      </c>
      <c r="J71" s="131" t="n">
        <f aca="false">+J70/((1+$C$72)^J$73)</f>
        <v>51549.6317215501</v>
      </c>
      <c r="K71" s="131" t="n">
        <f aca="false">+K70/((1+$C$72)^K$73)</f>
        <v>49586.3694033794</v>
      </c>
      <c r="L71" s="131" t="n">
        <f aca="false">+L70/((1+$C$72)^L$73)</f>
        <v>48840.842855494</v>
      </c>
      <c r="M71" s="131" t="n">
        <f aca="false">+M70/((1+$C$72)^M$73)</f>
        <v>59818.5147517876</v>
      </c>
      <c r="N71" s="131" t="n">
        <f aca="false">+N70/((1+$C$72)^N$73)</f>
        <v>356915.756643495</v>
      </c>
      <c r="O71" s="131" t="n">
        <f aca="false">+O70/((1+$C$72)^O$73)</f>
        <v>129430.778605109</v>
      </c>
      <c r="P71" s="131" t="n">
        <f aca="false">+P70/((1+$C$72)^P$73)</f>
        <v>119155.421641207</v>
      </c>
      <c r="Q71" s="131" t="n">
        <f aca="false">+Q70/((1+$C$72)^Q$73)</f>
        <v>63565.2929659373</v>
      </c>
      <c r="R71" s="131" t="n">
        <f aca="false">+R70/((1+$C$72)^R$73)</f>
        <v>45079.9334718267</v>
      </c>
      <c r="S71" s="131" t="n">
        <f aca="false">+S70/((1+$C$72)^S$73)</f>
        <v>43627.1711510072</v>
      </c>
      <c r="T71" s="131" t="n">
        <f aca="false">+T70/((1+$C$72)^T$73)</f>
        <v>40283.3869242955</v>
      </c>
      <c r="U71" s="131" t="n">
        <f aca="false">+U70/((1+$C$72)^U$73)</f>
        <v>35082.8451415284</v>
      </c>
      <c r="V71" s="131" t="n">
        <f aca="false">+V70/((1+$C$72)^V$73)</f>
        <v>33112.7304495273</v>
      </c>
      <c r="W71" s="131" t="n">
        <f aca="false">+W70/((1+$C$72)^W$73)</f>
        <v>28831.6733820602</v>
      </c>
      <c r="X71" s="131" t="n">
        <f aca="false">+X70/((1+$C$72)^X$73)</f>
        <v>25647.9540245015</v>
      </c>
      <c r="Y71" s="131" t="n">
        <f aca="false">+Y70/((1+$C$72)^Y$73)</f>
        <v>24821.4137361004</v>
      </c>
      <c r="Z71" s="131" t="n">
        <f aca="false">+Z70/((1+$C$72)^Z$73)</f>
        <v>20480.1688438563</v>
      </c>
      <c r="AA71" s="131" t="n">
        <f aca="false">+AA70/((1+$C$72)^AA$73)</f>
        <v>19820.1674789703</v>
      </c>
      <c r="AB71" s="131" t="n">
        <f aca="false">+AB70/((1+$C$72)^AB$73)</f>
        <v>19181.4355579533</v>
      </c>
      <c r="AC71" s="131" t="n">
        <f aca="false">+AC70/((1+$C$72)^AC$73)</f>
        <v>16011.3315297136</v>
      </c>
      <c r="AD71" s="131" t="n">
        <f aca="false">+AD70/((1+$C$72)^AD$73)</f>
        <v>14097.4467805185</v>
      </c>
      <c r="AE71" s="131" t="n">
        <f aca="false">+AE70/((1+$C$72)^AE$73)</f>
        <v>12153.0432281623</v>
      </c>
      <c r="AF71" s="131" t="n">
        <f aca="false">+AF70/((1+$C$72)^AF$73)</f>
        <v>10026.5692228433</v>
      </c>
      <c r="AG71" s="131" t="n">
        <f aca="false">+AG70/((1+$C$72)^AG$73)</f>
        <v>9703.44935881028</v>
      </c>
      <c r="AH71" s="131" t="n">
        <f aca="false">+AH70/((1+$C$72)^AH$73)</f>
        <v>9390.74247295674</v>
      </c>
      <c r="AI71" s="131" t="n">
        <f aca="false">+AI70/((1+$C$72)^AI$73)</f>
        <v>9088.11299286319</v>
      </c>
      <c r="AJ71" s="131" t="n">
        <f aca="false">+AJ70/((1+$C$72)^AJ$73)</f>
        <v>8795.23616038888</v>
      </c>
      <c r="AK71" s="131" t="n">
        <f aca="false">+AK70/((1+$C$72)^AK$73)</f>
        <v>8511.79768316691</v>
      </c>
      <c r="AL71" s="131" t="n">
        <f aca="false">+AL70/((1+$C$72)^AL$73)</f>
        <v>7520.40210778563</v>
      </c>
      <c r="AM71" s="131" t="n">
        <f aca="false">+AM70/((1+$C$72)^AM$73)</f>
        <v>7278.04689609415</v>
      </c>
      <c r="AN71" s="131" t="n">
        <f aca="false">+AN70/((1+$C$72)^AN$73)</f>
        <v>5762.56181581091</v>
      </c>
      <c r="AO71" s="131" t="n">
        <f aca="false">+AO70/((1+$C$72)^AO$73)</f>
        <v>2864.72896689764</v>
      </c>
      <c r="AP71" s="131" t="n">
        <f aca="false">+AP70/((1+$C$72)^AP$73)</f>
        <v>1028.32313069741</v>
      </c>
      <c r="AQ71" s="131" t="n">
        <f aca="false">+AQ70/((1+$C$72)^AQ$73)</f>
        <v>0</v>
      </c>
      <c r="AR71" s="131" t="n">
        <f aca="false">+AR70/((1+$C$72)^AR$73)</f>
        <v>0</v>
      </c>
      <c r="AS71" s="131" t="n">
        <f aca="false">+AS70/((1+$C$72)^AS$73)</f>
        <v>0</v>
      </c>
      <c r="AT71" s="132"/>
    </row>
    <row r="72" customFormat="false" ht="15" hidden="false" customHeight="true" outlineLevel="0" collapsed="false">
      <c r="A72" s="133" t="s">
        <v>229</v>
      </c>
      <c r="B72" s="133" t="s">
        <v>230</v>
      </c>
      <c r="C72" s="134" t="n">
        <v>0.14</v>
      </c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  <c r="BI72" s="125"/>
      <c r="BJ72" s="125"/>
      <c r="BK72" s="125"/>
      <c r="BL72" s="125"/>
    </row>
    <row r="73" customFormat="false" ht="15" hidden="false" customHeight="true" outlineLevel="0" collapsed="false">
      <c r="A73" s="116"/>
      <c r="B73" s="116"/>
      <c r="C73" s="116"/>
      <c r="D73" s="136"/>
      <c r="E73" s="136" t="n">
        <f aca="false">0.0833333333333333*3</f>
        <v>0.25</v>
      </c>
      <c r="F73" s="136" t="n">
        <f aca="false">0.25+E73</f>
        <v>0.5</v>
      </c>
      <c r="G73" s="136" t="n">
        <f aca="false">0.25+F73</f>
        <v>0.75</v>
      </c>
      <c r="H73" s="136" t="n">
        <f aca="false">0.25+G73</f>
        <v>1</v>
      </c>
      <c r="I73" s="136" t="n">
        <f aca="false">0.25+H73</f>
        <v>1.25</v>
      </c>
      <c r="J73" s="136" t="n">
        <f aca="false">0.25+I73</f>
        <v>1.5</v>
      </c>
      <c r="K73" s="136" t="n">
        <f aca="false">0.25+J73</f>
        <v>1.75</v>
      </c>
      <c r="L73" s="136" t="n">
        <f aca="false">0.25+K73</f>
        <v>2</v>
      </c>
      <c r="M73" s="136" t="n">
        <f aca="false">0.25+L73</f>
        <v>2.25</v>
      </c>
      <c r="N73" s="136" t="n">
        <f aca="false">0.25+M73</f>
        <v>2.5</v>
      </c>
      <c r="O73" s="136" t="n">
        <f aca="false">0.25+N73</f>
        <v>2.75</v>
      </c>
      <c r="P73" s="136" t="n">
        <f aca="false">0.25+O73</f>
        <v>3</v>
      </c>
      <c r="Q73" s="136" t="n">
        <f aca="false">0.25+P73</f>
        <v>3.25</v>
      </c>
      <c r="R73" s="136" t="n">
        <f aca="false">0.25+Q73</f>
        <v>3.5</v>
      </c>
      <c r="S73" s="136" t="n">
        <f aca="false">0.25+R73</f>
        <v>3.75</v>
      </c>
      <c r="T73" s="136" t="n">
        <f aca="false">0.25+S73</f>
        <v>4</v>
      </c>
      <c r="U73" s="136" t="n">
        <f aca="false">0.25+T73</f>
        <v>4.25</v>
      </c>
      <c r="V73" s="136" t="n">
        <f aca="false">0.25+U73</f>
        <v>4.5</v>
      </c>
      <c r="W73" s="136" t="n">
        <f aca="false">0.25+V73</f>
        <v>4.75</v>
      </c>
      <c r="X73" s="136" t="n">
        <f aca="false">0.25+W73</f>
        <v>5</v>
      </c>
      <c r="Y73" s="136" t="n">
        <f aca="false">0.25+X73</f>
        <v>5.25</v>
      </c>
      <c r="Z73" s="136" t="n">
        <f aca="false">0.25+Y73</f>
        <v>5.5</v>
      </c>
      <c r="AA73" s="136" t="n">
        <f aca="false">0.25+Z73</f>
        <v>5.75</v>
      </c>
      <c r="AB73" s="136" t="n">
        <f aca="false">0.25+AA73</f>
        <v>6</v>
      </c>
      <c r="AC73" s="136" t="n">
        <f aca="false">0.25+AB73</f>
        <v>6.25</v>
      </c>
      <c r="AD73" s="136" t="n">
        <f aca="false">0.25+AC73</f>
        <v>6.5</v>
      </c>
      <c r="AE73" s="136" t="n">
        <f aca="false">0.25+AD73</f>
        <v>6.75</v>
      </c>
      <c r="AF73" s="136" t="n">
        <f aca="false">0.25+AE73</f>
        <v>7</v>
      </c>
      <c r="AG73" s="136" t="n">
        <f aca="false">0.25+AF73</f>
        <v>7.25</v>
      </c>
      <c r="AH73" s="136" t="n">
        <f aca="false">0.25+AG73</f>
        <v>7.5</v>
      </c>
      <c r="AI73" s="136" t="n">
        <f aca="false">0.25+AH73</f>
        <v>7.75</v>
      </c>
      <c r="AJ73" s="136" t="n">
        <f aca="false">0.25+AI73</f>
        <v>8</v>
      </c>
      <c r="AK73" s="136" t="n">
        <f aca="false">0.25+AJ73</f>
        <v>8.25</v>
      </c>
      <c r="AL73" s="136" t="n">
        <f aca="false">0.25+AK73</f>
        <v>8.5</v>
      </c>
      <c r="AM73" s="136" t="n">
        <f aca="false">0.25+AL73</f>
        <v>8.75</v>
      </c>
      <c r="AN73" s="136" t="n">
        <f aca="false">0.25+AM73</f>
        <v>9</v>
      </c>
      <c r="AO73" s="136" t="n">
        <f aca="false">0.25+AN73</f>
        <v>9.25</v>
      </c>
      <c r="AP73" s="136" t="n">
        <f aca="false">0.25+AO73</f>
        <v>9.5</v>
      </c>
      <c r="AQ73" s="136" t="n">
        <f aca="false">0.25+AP73</f>
        <v>9.75</v>
      </c>
      <c r="AR73" s="136" t="n">
        <f aca="false">0.25+AQ73</f>
        <v>10</v>
      </c>
      <c r="AS73" s="136" t="n">
        <f aca="false">0.25+AR73</f>
        <v>10.25</v>
      </c>
      <c r="AT73" s="125"/>
      <c r="AU73" s="125"/>
      <c r="AV73" s="125"/>
      <c r="AW73" s="125"/>
      <c r="AX73" s="125"/>
      <c r="AY73" s="125"/>
      <c r="AZ73" s="125"/>
      <c r="BA73" s="125"/>
      <c r="BB73" s="125"/>
      <c r="BC73" s="125"/>
      <c r="BD73" s="125"/>
      <c r="BE73" s="125"/>
      <c r="BF73" s="125"/>
      <c r="BG73" s="125"/>
      <c r="BH73" s="125"/>
      <c r="BI73" s="125"/>
      <c r="BJ73" s="125"/>
      <c r="BK73" s="125"/>
      <c r="BL73" s="125"/>
    </row>
    <row r="74" customFormat="false" ht="15" hidden="false" customHeight="false" outlineLevel="0" collapsed="false">
      <c r="D74" s="137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</row>
    <row r="75" customFormat="false" ht="15" hidden="false" customHeight="false" outlineLevel="0" collapsed="false">
      <c r="A75" s="129" t="s">
        <v>231</v>
      </c>
      <c r="B75" s="129"/>
      <c r="C75" s="129"/>
      <c r="D75" s="130"/>
      <c r="E75" s="131" t="n">
        <f aca="false">E71</f>
        <v>0</v>
      </c>
      <c r="F75" s="131" t="n">
        <f aca="false">E75+F71</f>
        <v>0</v>
      </c>
      <c r="G75" s="131" t="n">
        <f aca="false">F75+G71</f>
        <v>13722.2511477136</v>
      </c>
      <c r="H75" s="131" t="n">
        <f aca="false">G75+H71</f>
        <v>40282.3169371873</v>
      </c>
      <c r="I75" s="131" t="n">
        <f aca="false">H75+I71</f>
        <v>79767.4866137924</v>
      </c>
      <c r="J75" s="131" t="n">
        <f aca="false">I75+J71</f>
        <v>131317.118335342</v>
      </c>
      <c r="K75" s="131" t="n">
        <f aca="false">J75+K71</f>
        <v>180903.487738722</v>
      </c>
      <c r="L75" s="131" t="n">
        <f aca="false">K75+L71</f>
        <v>229744.330594216</v>
      </c>
      <c r="M75" s="131" t="n">
        <f aca="false">L75+M71</f>
        <v>289562.845346003</v>
      </c>
      <c r="N75" s="131" t="n">
        <f aca="false">M75+N71</f>
        <v>646478.601989498</v>
      </c>
      <c r="O75" s="131" t="n">
        <f aca="false">N75+O71</f>
        <v>775909.380594607</v>
      </c>
      <c r="P75" s="131" t="n">
        <f aca="false">O75+P71</f>
        <v>895064.802235813</v>
      </c>
      <c r="Q75" s="131" t="n">
        <f aca="false">P75+Q71</f>
        <v>958630.095201751</v>
      </c>
      <c r="R75" s="131" t="n">
        <f aca="false">Q75+R71</f>
        <v>1003710.02867358</v>
      </c>
      <c r="S75" s="131" t="n">
        <f aca="false">R75+S71</f>
        <v>1047337.19982458</v>
      </c>
      <c r="T75" s="131" t="n">
        <f aca="false">S75+T71</f>
        <v>1087620.58674888</v>
      </c>
      <c r="U75" s="131" t="n">
        <f aca="false">T75+U71</f>
        <v>1122703.43189041</v>
      </c>
      <c r="V75" s="131" t="n">
        <f aca="false">U75+V71</f>
        <v>1155816.16233994</v>
      </c>
      <c r="W75" s="131" t="n">
        <f aca="false">V75+W71</f>
        <v>1184647.835722</v>
      </c>
      <c r="X75" s="131" t="n">
        <f aca="false">W75+X71</f>
        <v>1210295.7897465</v>
      </c>
      <c r="Y75" s="131" t="n">
        <f aca="false">X75+Y71</f>
        <v>1235117.2034826</v>
      </c>
      <c r="Z75" s="131" t="n">
        <f aca="false">Y75+Z71</f>
        <v>1255597.37232645</v>
      </c>
      <c r="AA75" s="131" t="n">
        <f aca="false">Z75+AA71</f>
        <v>1275417.53980542</v>
      </c>
      <c r="AB75" s="131" t="n">
        <f aca="false">AA75+AB71</f>
        <v>1294598.97536338</v>
      </c>
      <c r="AC75" s="131" t="n">
        <f aca="false">AB75+AC71</f>
        <v>1310610.30689309</v>
      </c>
      <c r="AD75" s="131" t="n">
        <f aca="false">AC75+AD71</f>
        <v>1324707.75367361</v>
      </c>
      <c r="AE75" s="131" t="n">
        <f aca="false">AD75+AE71</f>
        <v>1336860.79690177</v>
      </c>
      <c r="AF75" s="131" t="n">
        <f aca="false">AE75+AF71</f>
        <v>1346887.36612462</v>
      </c>
      <c r="AG75" s="131" t="n">
        <f aca="false">AF75+AG71</f>
        <v>1356590.81548343</v>
      </c>
      <c r="AH75" s="131" t="n">
        <f aca="false">AG75+AH71</f>
        <v>1365981.55795638</v>
      </c>
      <c r="AI75" s="131" t="n">
        <f aca="false">AH75+AI71</f>
        <v>1375069.67094925</v>
      </c>
      <c r="AJ75" s="131" t="n">
        <f aca="false">AI75+AJ71</f>
        <v>1383864.90710963</v>
      </c>
      <c r="AK75" s="131" t="n">
        <f aca="false">AJ75+AK71</f>
        <v>1392376.7047928</v>
      </c>
      <c r="AL75" s="131" t="n">
        <f aca="false">AK75+AL71</f>
        <v>1399897.10690059</v>
      </c>
      <c r="AM75" s="131" t="n">
        <f aca="false">AL75+AM71</f>
        <v>1407175.15379668</v>
      </c>
      <c r="AN75" s="131" t="n">
        <f aca="false">AM75+AN71</f>
        <v>1412937.71561249</v>
      </c>
      <c r="AO75" s="131" t="n">
        <f aca="false">AN75+AO71</f>
        <v>1415802.44457939</v>
      </c>
      <c r="AP75" s="131" t="n">
        <f aca="false">AO75+AP71</f>
        <v>1416830.76771009</v>
      </c>
      <c r="AQ75" s="131" t="n">
        <f aca="false">AP75+AQ71</f>
        <v>1416830.76771009</v>
      </c>
      <c r="AR75" s="131"/>
      <c r="AS75" s="131"/>
      <c r="AT75" s="132"/>
    </row>
    <row r="76" customFormat="false" ht="15" hidden="false" customHeight="false" outlineLevel="0" collapsed="false">
      <c r="A76" s="116" t="s">
        <v>232</v>
      </c>
      <c r="B76" s="116"/>
      <c r="C76" s="116"/>
      <c r="D76" s="138"/>
      <c r="E76" s="139" t="n">
        <f aca="false">SUM(E77:E78)</f>
        <v>0</v>
      </c>
      <c r="F76" s="139" t="n">
        <f aca="false">SUM(F77:F78)</f>
        <v>0</v>
      </c>
      <c r="G76" s="139" t="n">
        <f aca="false">SUM(G77:G78)</f>
        <v>15139.2375</v>
      </c>
      <c r="H76" s="139" t="n">
        <f aca="false">SUM(H77:H78)</f>
        <v>45417.7125</v>
      </c>
      <c r="I76" s="139" t="n">
        <f aca="false">SUM(I77:I78)</f>
        <v>91929.71875</v>
      </c>
      <c r="J76" s="139" t="n">
        <f aca="false">SUM(J77:J78)</f>
        <v>154675.25625</v>
      </c>
      <c r="K76" s="139" t="n">
        <f aca="false">SUM(K77:K78)</f>
        <v>217040.95625</v>
      </c>
      <c r="L76" s="139" t="n">
        <f aca="false">SUM(L77:L78)</f>
        <v>280514.515625</v>
      </c>
      <c r="M76" s="139" t="n">
        <f aca="false">SUM(M77:M78)</f>
        <v>360843.3640625</v>
      </c>
      <c r="N76" s="139" t="n">
        <f aca="false">SUM(N77:N78)</f>
        <v>856097.2015625</v>
      </c>
      <c r="O76" s="139" t="n">
        <f aca="false">SUM(O77:O78)</f>
        <v>1041674.9515625</v>
      </c>
      <c r="P76" s="139" t="n">
        <f aca="false">SUM(P77:P78)</f>
        <v>1218208.9515625</v>
      </c>
      <c r="Q76" s="139" t="n">
        <f aca="false">SUM(Q77:Q78)</f>
        <v>1315519.7015625</v>
      </c>
      <c r="R76" s="139" t="n">
        <f aca="false">SUM(R77:R78)</f>
        <v>1386829.6703125</v>
      </c>
      <c r="S76" s="139" t="n">
        <f aca="false">SUM(S77:S78)</f>
        <v>1458139.6390625</v>
      </c>
      <c r="T76" s="139" t="n">
        <f aca="false">SUM(T77:T78)</f>
        <v>1526176.6746875</v>
      </c>
      <c r="U76" s="139" t="n">
        <f aca="false">SUM(U77:U78)</f>
        <v>1587403.314375</v>
      </c>
      <c r="V76" s="139" t="n">
        <f aca="false">SUM(V77:V78)</f>
        <v>1647116.0303125</v>
      </c>
      <c r="W76" s="139" t="n">
        <f aca="false">SUM(W77:W78)</f>
        <v>1700839.975</v>
      </c>
      <c r="X76" s="139" t="n">
        <f aca="false">SUM(X77:X78)</f>
        <v>1750222.9196875</v>
      </c>
      <c r="Y76" s="139" t="n">
        <f aca="false">SUM(Y77:Y78)</f>
        <v>1799605.864375</v>
      </c>
      <c r="Z76" s="139" t="n">
        <f aca="false">SUM(Z77:Z78)</f>
        <v>1841708.5903125</v>
      </c>
      <c r="AA76" s="139" t="n">
        <f aca="false">SUM(AA77:AA78)</f>
        <v>1883811.31625</v>
      </c>
      <c r="AB76" s="139" t="n">
        <f aca="false">SUM(AB77:AB78)</f>
        <v>1925914.0421875</v>
      </c>
      <c r="AC76" s="139" t="n">
        <f aca="false">SUM(AC77:AC78)</f>
        <v>1962228.768125</v>
      </c>
      <c r="AD76" s="139" t="n">
        <f aca="false">SUM(AD77:AD78)</f>
        <v>1995267.395625</v>
      </c>
      <c r="AE76" s="139" t="n">
        <f aca="false">SUM(AE77:AE78)</f>
        <v>2024697.566875</v>
      </c>
      <c r="AF76" s="139" t="n">
        <f aca="false">SUM(AF77:AF78)</f>
        <v>2049786.738125</v>
      </c>
      <c r="AG76" s="139" t="n">
        <f aca="false">SUM(AG77:AG78)</f>
        <v>2074875.909375</v>
      </c>
      <c r="AH76" s="139" t="n">
        <f aca="false">SUM(AH77:AH78)</f>
        <v>2099965.080625</v>
      </c>
      <c r="AI76" s="139" t="n">
        <f aca="false">SUM(AI77:AI78)</f>
        <v>2125054.251875</v>
      </c>
      <c r="AJ76" s="139" t="n">
        <f aca="false">SUM(AJ77:AJ78)</f>
        <v>2150143.423125</v>
      </c>
      <c r="AK76" s="139" t="n">
        <f aca="false">SUM(AK77:AK78)</f>
        <v>2175232.594375</v>
      </c>
      <c r="AL76" s="139" t="n">
        <f aca="false">SUM(AL77:AL78)</f>
        <v>2198137.7</v>
      </c>
      <c r="AM76" s="139" t="n">
        <f aca="false">SUM(AM77:AM78)</f>
        <v>2221042.805625</v>
      </c>
      <c r="AN76" s="139" t="n">
        <f aca="false">SUM(AN77:AN78)</f>
        <v>2239782.36</v>
      </c>
      <c r="AO76" s="139" t="n">
        <f aca="false">SUM(AO77:AO78)</f>
        <v>2249408.5275</v>
      </c>
      <c r="AP76" s="139" t="n">
        <f aca="false">SUM(AP77:AP78)</f>
        <v>2252979</v>
      </c>
      <c r="AQ76" s="139" t="n">
        <f aca="false">SUM(AQ77:AQ78)</f>
        <v>2252979</v>
      </c>
      <c r="AR76" s="139" t="n">
        <f aca="false">SUM(AR77:AR78)</f>
        <v>2252979</v>
      </c>
      <c r="AS76" s="139" t="n">
        <f aca="false">SUM(AS77:AS78)</f>
        <v>2252979</v>
      </c>
      <c r="AT76" s="132"/>
    </row>
    <row r="77" customFormat="false" ht="15" hidden="false" customHeight="false" outlineLevel="0" collapsed="false">
      <c r="A77" s="24" t="s">
        <v>233</v>
      </c>
      <c r="D77" s="121"/>
      <c r="E77" s="121" t="n">
        <f aca="false">SUM(E31:E36)</f>
        <v>0</v>
      </c>
      <c r="F77" s="121" t="n">
        <f aca="false">E77+SUM(F31:F36)</f>
        <v>0</v>
      </c>
      <c r="G77" s="132" t="n">
        <f aca="false">F77+SUM(G31:G36)</f>
        <v>15139.2375</v>
      </c>
      <c r="H77" s="132" t="n">
        <f aca="false">G77+SUM(H31:H36)</f>
        <v>45417.7125</v>
      </c>
      <c r="I77" s="132" t="n">
        <f aca="false">H77+SUM(I31:I36)</f>
        <v>84360.1</v>
      </c>
      <c r="J77" s="132" t="n">
        <f aca="false">I77+SUM(J31:J36)</f>
        <v>131966.4</v>
      </c>
      <c r="K77" s="132" t="n">
        <f aca="false">J77+SUM(K31:K36)</f>
        <v>173242.075</v>
      </c>
      <c r="L77" s="132" t="n">
        <f aca="false">K77+SUM(L31:L36)</f>
        <v>208187.125</v>
      </c>
      <c r="M77" s="132" t="n">
        <f aca="false">L77+SUM(M31:M36)</f>
        <v>254527.3</v>
      </c>
      <c r="N77" s="132" t="n">
        <f aca="false">M77+SUM(N31:N36)</f>
        <v>710332.3</v>
      </c>
      <c r="O77" s="132" t="n">
        <f aca="false">N77+SUM(O31:O36)</f>
        <v>849244.3</v>
      </c>
      <c r="P77" s="132" t="n">
        <f aca="false">O77+SUM(P31:P36)</f>
        <v>970430.55</v>
      </c>
      <c r="Q77" s="132" t="n">
        <f aca="false">P77+SUM(Q31:Q36)</f>
        <v>1003711.55</v>
      </c>
      <c r="R77" s="132" t="n">
        <f aca="false">Q77+SUM(R31:R36)</f>
        <v>1003711.55</v>
      </c>
      <c r="S77" s="132" t="n">
        <f aca="false">R77+SUM(S31:S36)</f>
        <v>1003711.55</v>
      </c>
      <c r="T77" s="132" t="n">
        <f aca="false">S77+SUM(T31:T36)</f>
        <v>1003711.55</v>
      </c>
      <c r="U77" s="132" t="n">
        <f aca="false">T77+SUM(U31:U36)</f>
        <v>1003711.55</v>
      </c>
      <c r="V77" s="132" t="n">
        <f aca="false">U77+SUM(V31:V36)</f>
        <v>1003711.55</v>
      </c>
      <c r="W77" s="132" t="n">
        <f aca="false">V77+SUM(W31:W36)</f>
        <v>1003711.55</v>
      </c>
      <c r="X77" s="132" t="n">
        <f aca="false">W77+SUM(X31:X36)</f>
        <v>1003711.55</v>
      </c>
      <c r="Y77" s="132" t="n">
        <f aca="false">X77+SUM(Y31:Y36)</f>
        <v>1003711.55</v>
      </c>
      <c r="Z77" s="123" t="n">
        <f aca="false">Y77+SUM(Z31:Z36)</f>
        <v>1003711.55</v>
      </c>
      <c r="AA77" s="123" t="n">
        <f aca="false">Z77+SUM(AA31:AA36)</f>
        <v>1003711.55</v>
      </c>
      <c r="AB77" s="123" t="n">
        <f aca="false">AA77+SUM(AB31:AB36)</f>
        <v>1003711.55</v>
      </c>
      <c r="AC77" s="123" t="n">
        <f aca="false">AB77+SUM(AC31:AC36)</f>
        <v>1003711.55</v>
      </c>
      <c r="AD77" s="123" t="n">
        <f aca="false">AC77+SUM(AD31:AD36)</f>
        <v>1003711.55</v>
      </c>
      <c r="AE77" s="123" t="n">
        <f aca="false">AD77+SUM(AE31:AE36)</f>
        <v>1003711.55</v>
      </c>
      <c r="AF77" s="123" t="n">
        <f aca="false">AE77+SUM(AF31:AF36)</f>
        <v>1003711.55</v>
      </c>
      <c r="AG77" s="123" t="n">
        <f aca="false">AF77+SUM(AG31:AG36)</f>
        <v>1003711.55</v>
      </c>
      <c r="AH77" s="123" t="n">
        <f aca="false">AG77+SUM(AH31:AH36)</f>
        <v>1003711.55</v>
      </c>
      <c r="AI77" s="123" t="n">
        <f aca="false">AH77+SUM(AI31:AI36)</f>
        <v>1003711.55</v>
      </c>
      <c r="AJ77" s="123" t="n">
        <f aca="false">AI77+SUM(AJ31:AJ36)</f>
        <v>1003711.55</v>
      </c>
      <c r="AK77" s="123" t="n">
        <f aca="false">AJ77+SUM(AK31:AK36)</f>
        <v>1003711.55</v>
      </c>
      <c r="AL77" s="123" t="n">
        <f aca="false">AK77+SUM(AL31:AL36)</f>
        <v>1003711.55</v>
      </c>
      <c r="AM77" s="123" t="n">
        <f aca="false">AL77+SUM(AM31:AM36)</f>
        <v>1003711.55</v>
      </c>
      <c r="AN77" s="123" t="n">
        <f aca="false">AM77+SUM(AN31:AN36)</f>
        <v>1003711.55</v>
      </c>
      <c r="AO77" s="123" t="n">
        <f aca="false">AN77+SUM(AO31:AO36)</f>
        <v>1003711.55</v>
      </c>
      <c r="AP77" s="123" t="n">
        <f aca="false">AO77+SUM(AP31:AP36)</f>
        <v>1003711.55</v>
      </c>
      <c r="AQ77" s="123" t="n">
        <f aca="false">AP77+SUM(AQ31:AQ36)</f>
        <v>1003711.55</v>
      </c>
      <c r="AR77" s="123" t="n">
        <f aca="false">AQ77+SUM(AR31:AR36)</f>
        <v>1003711.55</v>
      </c>
      <c r="AS77" s="123" t="n">
        <f aca="false">AR77+SUM(AS31:AS36)</f>
        <v>1003711.55</v>
      </c>
    </row>
    <row r="78" customFormat="false" ht="15" hidden="false" customHeight="false" outlineLevel="0" collapsed="false">
      <c r="A78" s="24" t="s">
        <v>234</v>
      </c>
      <c r="D78" s="121"/>
      <c r="E78" s="121" t="n">
        <f aca="false">SUM(E38:E69)</f>
        <v>0</v>
      </c>
      <c r="F78" s="121" t="n">
        <f aca="false">E78+SUM(F38:F69)</f>
        <v>0</v>
      </c>
      <c r="G78" s="121" t="n">
        <f aca="false">F78+SUM(G38:G69)</f>
        <v>0</v>
      </c>
      <c r="H78" s="121" t="n">
        <f aca="false">G78+SUM(H38:H69)</f>
        <v>0</v>
      </c>
      <c r="I78" s="121" t="n">
        <f aca="false">H78+SUM(I38:I69)</f>
        <v>7569.61875</v>
      </c>
      <c r="J78" s="121" t="n">
        <f aca="false">I78+SUM(J38:J69)</f>
        <v>22708.85625</v>
      </c>
      <c r="K78" s="121" t="n">
        <f aca="false">J78+SUM(K38:K69)</f>
        <v>43798.88125</v>
      </c>
      <c r="L78" s="121" t="n">
        <f aca="false">K78+SUM(L38:L69)</f>
        <v>72327.390625</v>
      </c>
      <c r="M78" s="121" t="n">
        <f aca="false">L78+SUM(M38:M69)</f>
        <v>106316.0640625</v>
      </c>
      <c r="N78" s="121" t="n">
        <f aca="false">M78+SUM(N38:N69)</f>
        <v>145764.9015625</v>
      </c>
      <c r="O78" s="121" t="n">
        <f aca="false">N78+SUM(O38:O69)</f>
        <v>192430.6515625</v>
      </c>
      <c r="P78" s="121" t="n">
        <f aca="false">O78+SUM(P38:P69)</f>
        <v>247778.4015625</v>
      </c>
      <c r="Q78" s="121" t="n">
        <f aca="false">P78+SUM(Q38:Q69)</f>
        <v>311808.1515625</v>
      </c>
      <c r="R78" s="121" t="n">
        <f aca="false">Q78+SUM(R38:R69)</f>
        <v>383118.1203125</v>
      </c>
      <c r="S78" s="121" t="n">
        <f aca="false">R78+SUM(S38:S69)</f>
        <v>454428.0890625</v>
      </c>
      <c r="T78" s="121" t="n">
        <f aca="false">S78+SUM(T38:T69)</f>
        <v>522465.1246875</v>
      </c>
      <c r="U78" s="121" t="n">
        <f aca="false">T78+SUM(U38:U69)</f>
        <v>583691.764375</v>
      </c>
      <c r="V78" s="121" t="n">
        <f aca="false">U78+SUM(V38:V69)</f>
        <v>643404.4803125</v>
      </c>
      <c r="W78" s="121" t="n">
        <f aca="false">V78+SUM(W38:W69)</f>
        <v>697128.425</v>
      </c>
      <c r="X78" s="121" t="n">
        <f aca="false">W78+SUM(X38:X69)</f>
        <v>746511.3696875</v>
      </c>
      <c r="Y78" s="121" t="n">
        <f aca="false">X78+SUM(Y38:Y69)</f>
        <v>795894.314375</v>
      </c>
      <c r="Z78" s="121" t="n">
        <f aca="false">Y78+SUM(Z38:Z69)</f>
        <v>837997.0403125</v>
      </c>
      <c r="AA78" s="121" t="n">
        <f aca="false">Z78+SUM(AA38:AA69)</f>
        <v>880099.76625</v>
      </c>
      <c r="AB78" s="121" t="n">
        <f aca="false">AA78+SUM(AB38:AB69)</f>
        <v>922202.4921875</v>
      </c>
      <c r="AC78" s="121" t="n">
        <f aca="false">AB78+SUM(AC38:AC69)</f>
        <v>958517.218125</v>
      </c>
      <c r="AD78" s="121" t="n">
        <f aca="false">AC78+SUM(AD38:AD69)</f>
        <v>991555.845625</v>
      </c>
      <c r="AE78" s="121" t="n">
        <f aca="false">AD78+SUM(AE38:AE69)</f>
        <v>1020986.016875</v>
      </c>
      <c r="AF78" s="121" t="n">
        <f aca="false">AE78+SUM(AF38:AF69)</f>
        <v>1046075.188125</v>
      </c>
      <c r="AG78" s="121" t="n">
        <f aca="false">AF78+SUM(AG38:AG69)</f>
        <v>1071164.359375</v>
      </c>
      <c r="AH78" s="121" t="n">
        <f aca="false">AG78+SUM(AH38:AH69)</f>
        <v>1096253.530625</v>
      </c>
      <c r="AI78" s="121" t="n">
        <f aca="false">AH78+SUM(AI38:AI69)</f>
        <v>1121342.701875</v>
      </c>
      <c r="AJ78" s="121" t="n">
        <f aca="false">AI78+SUM(AJ38:AJ69)</f>
        <v>1146431.873125</v>
      </c>
      <c r="AK78" s="121" t="n">
        <f aca="false">AJ78+SUM(AK38:AK69)</f>
        <v>1171521.044375</v>
      </c>
      <c r="AL78" s="121" t="n">
        <f aca="false">AK78+SUM(AL38:AL69)</f>
        <v>1194426.15</v>
      </c>
      <c r="AM78" s="121" t="n">
        <f aca="false">AL78+SUM(AM38:AM69)</f>
        <v>1217331.255625</v>
      </c>
      <c r="AN78" s="121" t="n">
        <f aca="false">AM78+SUM(AN38:AN69)</f>
        <v>1236070.81</v>
      </c>
      <c r="AO78" s="121" t="n">
        <f aca="false">AN78+SUM(AO38:AO69)</f>
        <v>1245696.9775</v>
      </c>
      <c r="AP78" s="121" t="n">
        <f aca="false">AO78+SUM(AP38:AP69)</f>
        <v>1249267.45</v>
      </c>
      <c r="AQ78" s="121" t="n">
        <f aca="false">AP78+SUM(AQ38:AQ69)</f>
        <v>1249267.45</v>
      </c>
      <c r="AR78" s="121" t="n">
        <f aca="false">AQ78+SUM(AR38:AR69)</f>
        <v>1249267.45</v>
      </c>
      <c r="AS78" s="121" t="n">
        <f aca="false">AR78+SUM(AS38:AS69)</f>
        <v>1249267.45</v>
      </c>
      <c r="AT78" s="132"/>
    </row>
    <row r="79" s="24" customFormat="true" ht="15" hidden="false" customHeight="false" outlineLevel="0" collapsed="false"/>
    <row r="81" customFormat="false" ht="15" hidden="false" customHeight="false" outlineLevel="0" collapsed="false">
      <c r="A81" s="140" t="s">
        <v>235</v>
      </c>
    </row>
    <row r="82" customFormat="false" ht="15" hidden="false" customHeight="false" outlineLevel="0" collapsed="false">
      <c r="A82" s="24" t="s">
        <v>236</v>
      </c>
      <c r="E82" s="141" t="n">
        <f aca="false">SUM(E14:E21)*E24/100</f>
        <v>0</v>
      </c>
      <c r="F82" s="141" t="n">
        <f aca="false">SUM(F14:F21)*F24/100</f>
        <v>0</v>
      </c>
      <c r="G82" s="141" t="n">
        <f aca="false">SUM(G14:G21)*G24/100</f>
        <v>68370.75</v>
      </c>
      <c r="H82" s="141" t="n">
        <f aca="false">SUM(H14:H21)*H24/100</f>
        <v>68370.75</v>
      </c>
      <c r="I82" s="141" t="n">
        <f aca="false">SUM(I14:I21)*I24/100</f>
        <v>45580.5</v>
      </c>
      <c r="J82" s="141" t="n">
        <f aca="false">SUM(J14:J21)*J24/100</f>
        <v>45580.5</v>
      </c>
      <c r="K82" s="141" t="n">
        <f aca="false">SUM(K14:K21)*K24/100</f>
        <v>50138.55</v>
      </c>
      <c r="L82" s="141" t="n">
        <f aca="false">SUM(L14:L21)*L24/100</f>
        <v>50138.55</v>
      </c>
      <c r="M82" s="141" t="n">
        <f aca="false">SUM(M14:M21)*M24/100</f>
        <v>41022.45</v>
      </c>
      <c r="N82" s="141" t="n">
        <f aca="false">SUM(N14:N21)*N24/100</f>
        <v>58603.5</v>
      </c>
      <c r="O82" s="141" t="n">
        <f aca="false">SUM(O14:O21)*O24/100</f>
        <v>45580.5</v>
      </c>
      <c r="P82" s="141" t="n">
        <f aca="false">SUM(P14:P21)*P24/100</f>
        <v>22790.25</v>
      </c>
      <c r="Q82" s="141" t="n">
        <f aca="false">SUM(Q14:Q21)*Q24/100</f>
        <v>0</v>
      </c>
      <c r="R82" s="141" t="n">
        <f aca="false">SUM(R14:R21)*R24/100</f>
        <v>0</v>
      </c>
      <c r="S82" s="141" t="n">
        <f aca="false">SUM(S14:S21)*S24/100</f>
        <v>0</v>
      </c>
      <c r="T82" s="141" t="n">
        <f aca="false">SUM(T14:T21)*T24/100</f>
        <v>0</v>
      </c>
      <c r="U82" s="141" t="n">
        <f aca="false">SUM(U14:U21)*U24/100</f>
        <v>0</v>
      </c>
    </row>
    <row r="83" customFormat="false" ht="15" hidden="false" customHeight="false" outlineLevel="0" collapsed="false">
      <c r="A83" s="24" t="s">
        <v>237</v>
      </c>
      <c r="E83" s="141" t="n">
        <f aca="false">SUM(E14:E21)*E25/100</f>
        <v>0</v>
      </c>
      <c r="F83" s="141" t="n">
        <f aca="false">SUM(F14:F21)*F25/100</f>
        <v>0</v>
      </c>
      <c r="G83" s="141" t="n">
        <f aca="false">SUM(G14:G21)*G25/100</f>
        <v>143578.575</v>
      </c>
      <c r="H83" s="141" t="n">
        <f aca="false">SUM(H14:H21)*H25/100</f>
        <v>143578.575</v>
      </c>
      <c r="I83" s="141" t="n">
        <f aca="false">SUM(I14:I21)*I25/100</f>
        <v>97238.4</v>
      </c>
      <c r="J83" s="141" t="n">
        <f aca="false">SUM(J14:J21)*J25/100</f>
        <v>97238.4</v>
      </c>
      <c r="K83" s="141" t="n">
        <f aca="false">SUM(K14:K21)*K25/100</f>
        <v>54696.6</v>
      </c>
      <c r="L83" s="141" t="n">
        <f aca="false">SUM(L14:L21)*L25/100</f>
        <v>54696.6</v>
      </c>
      <c r="M83" s="141" t="n">
        <f aca="false">SUM(M14:M21)*M25/100</f>
        <v>45580.5</v>
      </c>
      <c r="N83" s="141" t="n">
        <f aca="false">SUM(N14:N21)*N25/100</f>
        <v>45580.5</v>
      </c>
      <c r="O83" s="141" t="n">
        <f aca="false">SUM(O14:O21)*O25/100</f>
        <v>35451.5</v>
      </c>
      <c r="P83" s="141" t="n">
        <f aca="false">SUM(P14:P21)*P25/100</f>
        <v>35451.5</v>
      </c>
      <c r="Q83" s="141" t="n">
        <f aca="false">SUM(Q14:Q21)*Q25/100</f>
        <v>0</v>
      </c>
      <c r="R83" s="141" t="n">
        <f aca="false">SUM(R14:R21)*R25/100</f>
        <v>0</v>
      </c>
      <c r="S83" s="141" t="n">
        <f aca="false">SUM(S14:S21)*S25/100</f>
        <v>0</v>
      </c>
      <c r="T83" s="141" t="n">
        <f aca="false">SUM(T14:T21)*T25/100</f>
        <v>0</v>
      </c>
      <c r="U83" s="141" t="n">
        <f aca="false">SUM(U14:U21)*U25/100</f>
        <v>0</v>
      </c>
    </row>
    <row r="85" customFormat="false" ht="15" hidden="false" customHeight="false" outlineLevel="0" collapsed="false">
      <c r="A85" s="24" t="s">
        <v>193</v>
      </c>
      <c r="D85" s="142" t="n">
        <f aca="false">D70-D24-D25</f>
        <v>0</v>
      </c>
      <c r="E85" s="143" t="n">
        <f aca="false">E24*E12/100</f>
        <v>0</v>
      </c>
      <c r="F85" s="143" t="n">
        <f aca="false">F24*F12/100</f>
        <v>0</v>
      </c>
      <c r="G85" s="143" t="n">
        <f aca="false">G24*G12/100</f>
        <v>19534.5</v>
      </c>
      <c r="H85" s="143" t="n">
        <f aca="false">H24*H12/100</f>
        <v>19534.5</v>
      </c>
      <c r="I85" s="143" t="n">
        <f aca="false">I24*I12/100</f>
        <v>15193.5</v>
      </c>
      <c r="J85" s="143" t="n">
        <f aca="false">J24*J12/100</f>
        <v>15193.5</v>
      </c>
      <c r="K85" s="143" t="n">
        <f aca="false">K24*K12/100</f>
        <v>16712.85</v>
      </c>
      <c r="L85" s="143" t="n">
        <f aca="false">L24*L12/100</f>
        <v>16712.85</v>
      </c>
      <c r="M85" s="143" t="n">
        <f aca="false">M24*M12/100</f>
        <v>22790.25</v>
      </c>
      <c r="N85" s="143" t="n">
        <f aca="false">N24*N12/100</f>
        <v>32557.5</v>
      </c>
      <c r="O85" s="143" t="n">
        <f aca="false">O24*O12/100</f>
        <v>32557.5</v>
      </c>
      <c r="P85" s="143" t="n">
        <f aca="false">P24*P12/100</f>
        <v>16278.75</v>
      </c>
      <c r="Q85" s="143" t="n">
        <f aca="false">Q24*Q12/100</f>
        <v>0</v>
      </c>
      <c r="R85" s="143" t="n">
        <f aca="false">R24*R12/100</f>
        <v>0</v>
      </c>
      <c r="S85" s="143" t="n">
        <f aca="false">S24*S12/100</f>
        <v>0</v>
      </c>
      <c r="T85" s="143" t="n">
        <f aca="false">T24*T12/100</f>
        <v>0</v>
      </c>
      <c r="U85" s="143" t="n">
        <f aca="false">U24*U12/100</f>
        <v>0</v>
      </c>
      <c r="V85" s="143" t="n">
        <f aca="false">V24*V12/100</f>
        <v>0</v>
      </c>
      <c r="W85" s="143" t="n">
        <f aca="false">W24*W12/100</f>
        <v>0</v>
      </c>
      <c r="X85" s="143" t="n">
        <f aca="false">X24*X12/100</f>
        <v>0</v>
      </c>
      <c r="Y85" s="143" t="n">
        <f aca="false">Y24*Y12/100</f>
        <v>0</v>
      </c>
    </row>
    <row r="86" customFormat="false" ht="15" hidden="false" customHeight="false" outlineLevel="0" collapsed="false">
      <c r="A86" s="24" t="s">
        <v>194</v>
      </c>
      <c r="E86" s="143" t="n">
        <f aca="false">E25*E12/100</f>
        <v>0</v>
      </c>
      <c r="F86" s="143" t="n">
        <f aca="false">F25*F12/100</f>
        <v>0</v>
      </c>
      <c r="G86" s="143" t="n">
        <f aca="false">G25*G12/100</f>
        <v>41022.45</v>
      </c>
      <c r="H86" s="143" t="n">
        <f aca="false">H25*H12/100</f>
        <v>41022.45</v>
      </c>
      <c r="I86" s="143" t="n">
        <f aca="false">I25*I12/100</f>
        <v>32412.8</v>
      </c>
      <c r="J86" s="143" t="n">
        <f aca="false">J25*J12/100</f>
        <v>32412.8</v>
      </c>
      <c r="K86" s="143" t="n">
        <f aca="false">K25*K12/100</f>
        <v>18232.2</v>
      </c>
      <c r="L86" s="143" t="n">
        <f aca="false">L25*L12/100</f>
        <v>18232.2</v>
      </c>
      <c r="M86" s="143" t="n">
        <f aca="false">M25*M12/100</f>
        <v>25322.5</v>
      </c>
      <c r="N86" s="143" t="n">
        <f aca="false">N25*N12/100</f>
        <v>25322.5</v>
      </c>
      <c r="O86" s="143" t="n">
        <f aca="false">O25*O12/100</f>
        <v>25322.5</v>
      </c>
      <c r="P86" s="143" t="n">
        <f aca="false">P25*P12/100</f>
        <v>25322.5</v>
      </c>
      <c r="Q86" s="143" t="n">
        <f aca="false">Q25*Q12/100</f>
        <v>0</v>
      </c>
      <c r="R86" s="143" t="n">
        <f aca="false">R25*R12/100</f>
        <v>0</v>
      </c>
      <c r="S86" s="143" t="n">
        <f aca="false">S25*S12/100</f>
        <v>0</v>
      </c>
      <c r="T86" s="143" t="n">
        <f aca="false">T25*T12/100</f>
        <v>0</v>
      </c>
      <c r="U86" s="143" t="n">
        <f aca="false">U25*U12/100</f>
        <v>0</v>
      </c>
      <c r="V86" s="143" t="n">
        <f aca="false">V25*V12/100</f>
        <v>0</v>
      </c>
      <c r="W86" s="143" t="n">
        <f aca="false">W25*W12/100</f>
        <v>0</v>
      </c>
      <c r="X86" s="143" t="n">
        <f aca="false">X25*X12/100</f>
        <v>0</v>
      </c>
      <c r="Y86" s="143" t="n">
        <f aca="false">Y25*Y12/100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86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I6" activeCellId="0" sqref="I6"/>
    </sheetView>
  </sheetViews>
  <sheetFormatPr defaultColWidth="19.3359375" defaultRowHeight="15" zeroHeight="false" outlineLevelRow="0" outlineLevelCol="0"/>
  <cols>
    <col collapsed="false" customWidth="true" hidden="false" outlineLevel="0" max="1" min="1" style="24" width="38.44"/>
    <col collapsed="false" customWidth="true" hidden="false" outlineLevel="0" max="3" min="2" style="24" width="12.67"/>
    <col collapsed="false" customWidth="true" hidden="false" outlineLevel="0" max="12" min="4" style="24" width="13.67"/>
    <col collapsed="false" customWidth="true" hidden="false" outlineLevel="0" max="40" min="13" style="105" width="13.67"/>
    <col collapsed="false" customWidth="true" hidden="true" outlineLevel="0" max="53" min="41" style="24" width="11.53"/>
    <col collapsed="false" customWidth="false" hidden="false" outlineLevel="0" max="16384" min="54" style="24" width="19.33"/>
  </cols>
  <sheetData>
    <row r="1" customFormat="false" ht="34.5" hidden="false" customHeight="true" outlineLevel="0" collapsed="false">
      <c r="A1" s="106" t="s">
        <v>50</v>
      </c>
    </row>
    <row r="2" s="39" customFormat="true" ht="16.4" hidden="false" customHeight="false" outlineLevel="0" collapsed="false">
      <c r="A2" s="107"/>
      <c r="B2" s="107" t="s">
        <v>167</v>
      </c>
      <c r="C2" s="107" t="s">
        <v>168</v>
      </c>
      <c r="D2" s="107" t="s">
        <v>155</v>
      </c>
      <c r="E2" s="107" t="s">
        <v>111</v>
      </c>
      <c r="F2" s="107" t="s">
        <v>112</v>
      </c>
      <c r="G2" s="107" t="s">
        <v>113</v>
      </c>
      <c r="H2" s="107" t="s">
        <v>114</v>
      </c>
      <c r="I2" s="107" t="s">
        <v>115</v>
      </c>
      <c r="J2" s="107" t="s">
        <v>116</v>
      </c>
      <c r="K2" s="107" t="s">
        <v>117</v>
      </c>
      <c r="L2" s="107" t="s">
        <v>118</v>
      </c>
      <c r="M2" s="107" t="s">
        <v>119</v>
      </c>
      <c r="N2" s="107" t="s">
        <v>120</v>
      </c>
      <c r="O2" s="107" t="s">
        <v>121</v>
      </c>
      <c r="P2" s="107" t="s">
        <v>122</v>
      </c>
      <c r="Q2" s="107" t="s">
        <v>123</v>
      </c>
      <c r="R2" s="107" t="s">
        <v>124</v>
      </c>
      <c r="S2" s="107" t="s">
        <v>125</v>
      </c>
      <c r="T2" s="107" t="s">
        <v>126</v>
      </c>
      <c r="U2" s="107" t="s">
        <v>127</v>
      </c>
      <c r="V2" s="107" t="s">
        <v>128</v>
      </c>
      <c r="W2" s="107" t="s">
        <v>129</v>
      </c>
      <c r="X2" s="107" t="s">
        <v>130</v>
      </c>
      <c r="Y2" s="107" t="s">
        <v>131</v>
      </c>
      <c r="Z2" s="107" t="s">
        <v>132</v>
      </c>
      <c r="AA2" s="107" t="s">
        <v>133</v>
      </c>
      <c r="AB2" s="107" t="s">
        <v>134</v>
      </c>
      <c r="AC2" s="107" t="s">
        <v>135</v>
      </c>
      <c r="AD2" s="107" t="s">
        <v>136</v>
      </c>
      <c r="AE2" s="107" t="s">
        <v>137</v>
      </c>
      <c r="AF2" s="107" t="s">
        <v>138</v>
      </c>
      <c r="AG2" s="107" t="s">
        <v>139</v>
      </c>
      <c r="AH2" s="107" t="s">
        <v>140</v>
      </c>
      <c r="AI2" s="107" t="s">
        <v>141</v>
      </c>
      <c r="AJ2" s="107" t="s">
        <v>142</v>
      </c>
      <c r="AK2" s="107" t="s">
        <v>143</v>
      </c>
      <c r="AL2" s="107" t="s">
        <v>144</v>
      </c>
      <c r="AM2" s="107" t="s">
        <v>145</v>
      </c>
      <c r="AN2" s="107" t="s">
        <v>146</v>
      </c>
    </row>
    <row r="3" customFormat="false" ht="15" hidden="false" customHeight="false" outlineLevel="0" collapsed="false">
      <c r="A3" s="24" t="s">
        <v>169</v>
      </c>
      <c r="D3" s="123"/>
      <c r="E3" s="123" t="n">
        <v>200</v>
      </c>
      <c r="F3" s="123" t="n">
        <v>200</v>
      </c>
      <c r="G3" s="105" t="n">
        <v>225</v>
      </c>
      <c r="H3" s="105" t="n">
        <v>225</v>
      </c>
      <c r="I3" s="105" t="n">
        <v>250</v>
      </c>
      <c r="J3" s="105" t="n">
        <v>250</v>
      </c>
      <c r="K3" s="105" t="n">
        <v>275</v>
      </c>
      <c r="L3" s="105" t="n">
        <v>275</v>
      </c>
      <c r="M3" s="105" t="n">
        <v>300</v>
      </c>
      <c r="N3" s="105" t="n">
        <v>300</v>
      </c>
      <c r="O3" s="123" t="n">
        <v>330</v>
      </c>
      <c r="P3" s="123" t="n">
        <v>330</v>
      </c>
      <c r="Q3" s="123" t="n">
        <v>360</v>
      </c>
      <c r="R3" s="123" t="n">
        <v>360</v>
      </c>
      <c r="S3" s="123" t="n">
        <v>360</v>
      </c>
      <c r="T3" s="123" t="n">
        <v>360</v>
      </c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</row>
    <row r="4" customFormat="false" ht="15" hidden="false" customHeight="false" outlineLevel="0" collapsed="false">
      <c r="A4" s="24" t="s">
        <v>170</v>
      </c>
      <c r="D4" s="123"/>
      <c r="E4" s="123" t="n">
        <v>125</v>
      </c>
      <c r="F4" s="123" t="n">
        <v>125</v>
      </c>
      <c r="G4" s="105" t="n">
        <v>135</v>
      </c>
      <c r="H4" s="105" t="n">
        <v>135</v>
      </c>
      <c r="I4" s="105" t="n">
        <v>160</v>
      </c>
      <c r="J4" s="105" t="n">
        <v>160</v>
      </c>
      <c r="K4" s="105" t="n">
        <v>180</v>
      </c>
      <c r="L4" s="105" t="n">
        <v>180</v>
      </c>
      <c r="M4" s="105" t="n">
        <v>200</v>
      </c>
      <c r="N4" s="105" t="n">
        <v>200</v>
      </c>
      <c r="O4" s="123" t="n">
        <v>220</v>
      </c>
      <c r="P4" s="123" t="n">
        <v>220</v>
      </c>
      <c r="Q4" s="123" t="n">
        <v>240</v>
      </c>
      <c r="R4" s="123" t="n">
        <v>240</v>
      </c>
      <c r="S4" s="123" t="n">
        <v>240</v>
      </c>
      <c r="T4" s="123" t="n">
        <v>240</v>
      </c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</row>
    <row r="5" customFormat="false" ht="15" hidden="false" customHeight="false" outlineLevel="0" collapsed="false">
      <c r="A5" s="24" t="s">
        <v>171</v>
      </c>
      <c r="C5" s="144" t="n">
        <v>48</v>
      </c>
      <c r="E5" s="123" t="n">
        <f aca="false">IF(C5-3&lt;0,0,C5-3)</f>
        <v>45</v>
      </c>
      <c r="F5" s="123" t="n">
        <f aca="false">IF(E5-3&lt;0,0,E5-3)</f>
        <v>42</v>
      </c>
      <c r="G5" s="123" t="n">
        <f aca="false">IF(F5-3&lt;0,0,F5-3)</f>
        <v>39</v>
      </c>
      <c r="H5" s="123" t="n">
        <f aca="false">IF(G5-3&lt;0,0,G5-3)</f>
        <v>36</v>
      </c>
      <c r="I5" s="123" t="n">
        <f aca="false">IF(H5-3&lt;0,0,H5-3)</f>
        <v>33</v>
      </c>
      <c r="J5" s="123" t="n">
        <f aca="false">IF(I5-3&lt;0,0,I5-3)</f>
        <v>30</v>
      </c>
      <c r="K5" s="123" t="n">
        <f aca="false">IF(J5-3&lt;0,0,J5-3)</f>
        <v>27</v>
      </c>
      <c r="L5" s="123" t="n">
        <f aca="false">IF(K5-3&lt;0,0,K5-3)</f>
        <v>24</v>
      </c>
      <c r="M5" s="123" t="n">
        <f aca="false">IF(L5-3&lt;0,0,L5-3)</f>
        <v>21</v>
      </c>
      <c r="N5" s="123" t="n">
        <f aca="false">IF(M5-3&lt;0,0,M5-3)</f>
        <v>18</v>
      </c>
      <c r="O5" s="123" t="n">
        <f aca="false">IF(N5-3&lt;0,0,N5-3)</f>
        <v>15</v>
      </c>
      <c r="P5" s="123" t="n">
        <f aca="false">IF(O5-3&lt;0,0,O5-3)</f>
        <v>12</v>
      </c>
      <c r="Q5" s="123" t="n">
        <f aca="false">IF(P5-3&lt;0,0,P5-3)</f>
        <v>9</v>
      </c>
      <c r="R5" s="123" t="n">
        <f aca="false">IF(Q5-3&lt;0,0,Q5-3)</f>
        <v>6</v>
      </c>
      <c r="S5" s="123" t="n">
        <f aca="false">IF(R5-3&lt;0,0,R5-3)</f>
        <v>3</v>
      </c>
      <c r="T5" s="123" t="n">
        <f aca="false">IF(S5-3&lt;0,0,S5-3)</f>
        <v>0</v>
      </c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</row>
    <row r="6" customFormat="false" ht="15" hidden="false" customHeight="false" outlineLevel="0" collapsed="false">
      <c r="A6" s="24" t="s">
        <v>172</v>
      </c>
      <c r="B6" s="24" t="n">
        <v>4473</v>
      </c>
      <c r="C6" s="24" t="n">
        <v>20</v>
      </c>
      <c r="D6" s="123"/>
      <c r="E6" s="123"/>
      <c r="F6" s="123"/>
      <c r="G6" s="105"/>
      <c r="H6" s="105"/>
      <c r="I6" s="105" t="n">
        <v>10</v>
      </c>
      <c r="J6" s="105" t="n">
        <v>10</v>
      </c>
      <c r="K6" s="105" t="n">
        <v>10</v>
      </c>
      <c r="L6" s="105" t="n">
        <v>7</v>
      </c>
      <c r="M6" s="105" t="n">
        <v>7</v>
      </c>
      <c r="N6" s="105" t="n">
        <v>6</v>
      </c>
      <c r="O6" s="105" t="n">
        <v>5</v>
      </c>
      <c r="P6" s="105" t="n">
        <v>5</v>
      </c>
      <c r="Q6" s="105" t="n">
        <v>5</v>
      </c>
      <c r="R6" s="105" t="n">
        <v>5</v>
      </c>
      <c r="S6" s="123" t="n">
        <v>5</v>
      </c>
      <c r="T6" s="123" t="n">
        <v>5</v>
      </c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</row>
    <row r="7" customFormat="false" ht="15" hidden="false" customHeight="false" outlineLevel="0" collapsed="false">
      <c r="A7" s="24" t="s">
        <v>173</v>
      </c>
      <c r="B7" s="24" t="n">
        <v>10437</v>
      </c>
      <c r="C7" s="24" t="n">
        <v>20</v>
      </c>
      <c r="D7" s="123"/>
      <c r="E7" s="123"/>
      <c r="F7" s="123"/>
      <c r="G7" s="105"/>
      <c r="H7" s="105"/>
      <c r="I7" s="105" t="n">
        <v>15</v>
      </c>
      <c r="J7" s="105" t="n">
        <v>15</v>
      </c>
      <c r="K7" s="105" t="n">
        <v>10</v>
      </c>
      <c r="L7" s="105" t="n">
        <v>5</v>
      </c>
      <c r="M7" s="105" t="n">
        <v>5</v>
      </c>
      <c r="N7" s="105" t="n">
        <v>5</v>
      </c>
      <c r="O7" s="105" t="n">
        <v>5</v>
      </c>
      <c r="P7" s="105" t="n">
        <v>5</v>
      </c>
      <c r="Q7" s="105" t="n">
        <v>5</v>
      </c>
      <c r="R7" s="105" t="n">
        <v>5</v>
      </c>
      <c r="S7" s="123" t="n">
        <v>2.5</v>
      </c>
      <c r="T7" s="123" t="n">
        <v>2.5</v>
      </c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</row>
    <row r="8" customFormat="false" ht="15" hidden="false" customHeight="false" outlineLevel="0" collapsed="false">
      <c r="A8" s="24" t="s">
        <v>174</v>
      </c>
      <c r="D8" s="123"/>
      <c r="E8" s="123"/>
      <c r="F8" s="123"/>
      <c r="G8" s="145"/>
      <c r="H8" s="145"/>
      <c r="I8" s="145" t="n">
        <v>8</v>
      </c>
      <c r="J8" s="145" t="n">
        <v>8</v>
      </c>
      <c r="K8" s="145" t="n">
        <v>8</v>
      </c>
      <c r="L8" s="145" t="n">
        <v>6</v>
      </c>
      <c r="M8" s="145" t="n">
        <v>6</v>
      </c>
      <c r="N8" s="145" t="n">
        <v>6</v>
      </c>
      <c r="O8" s="145" t="n">
        <v>4</v>
      </c>
      <c r="P8" s="145" t="n">
        <v>4</v>
      </c>
      <c r="Q8" s="145" t="n">
        <v>4</v>
      </c>
      <c r="R8" s="145" t="n">
        <v>3</v>
      </c>
      <c r="S8" s="145" t="n">
        <v>3</v>
      </c>
      <c r="T8" s="145" t="n">
        <v>2</v>
      </c>
      <c r="U8" s="145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</row>
    <row r="9" customFormat="false" ht="15" hidden="false" customHeight="false" outlineLevel="0" collapsed="false"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</row>
    <row r="10" customFormat="false" ht="15" hidden="false" customHeight="false" outlineLevel="0" collapsed="false">
      <c r="A10" s="24" t="s">
        <v>175</v>
      </c>
      <c r="D10" s="123"/>
      <c r="E10" s="123"/>
      <c r="F10" s="123"/>
      <c r="G10" s="123"/>
      <c r="H10" s="123"/>
      <c r="I10" s="123" t="n">
        <v>5</v>
      </c>
      <c r="J10" s="123" t="n">
        <v>5</v>
      </c>
      <c r="K10" s="123" t="n">
        <v>10</v>
      </c>
      <c r="L10" s="123" t="n">
        <v>10</v>
      </c>
      <c r="M10" s="123" t="n">
        <v>10</v>
      </c>
      <c r="N10" s="123" t="n">
        <v>10</v>
      </c>
      <c r="O10" s="123" t="n">
        <v>15</v>
      </c>
      <c r="P10" s="123" t="n">
        <v>15</v>
      </c>
      <c r="Q10" s="123" t="n">
        <v>15</v>
      </c>
      <c r="R10" s="123" t="n">
        <v>15</v>
      </c>
      <c r="S10" s="123" t="n">
        <v>20</v>
      </c>
      <c r="T10" s="123" t="n">
        <v>20</v>
      </c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</row>
    <row r="11" customFormat="false" ht="15" hidden="false" customHeight="false" outlineLevel="0" collapsed="false">
      <c r="A11" s="24" t="s">
        <v>176</v>
      </c>
      <c r="D11" s="123"/>
      <c r="E11" s="123"/>
      <c r="F11" s="123"/>
      <c r="G11" s="123"/>
      <c r="H11" s="123"/>
      <c r="I11" s="123" t="n">
        <v>5</v>
      </c>
      <c r="J11" s="123" t="n">
        <v>5</v>
      </c>
      <c r="K11" s="123" t="n">
        <v>10</v>
      </c>
      <c r="L11" s="123" t="n">
        <v>10</v>
      </c>
      <c r="M11" s="123" t="n">
        <v>10</v>
      </c>
      <c r="N11" s="123" t="n">
        <v>10</v>
      </c>
      <c r="O11" s="123" t="n">
        <v>15</v>
      </c>
      <c r="P11" s="123" t="n">
        <v>15</v>
      </c>
      <c r="Q11" s="123" t="n">
        <v>15</v>
      </c>
      <c r="R11" s="123" t="n">
        <v>15</v>
      </c>
      <c r="S11" s="123" t="n">
        <v>20</v>
      </c>
      <c r="T11" s="123" t="n">
        <v>20</v>
      </c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</row>
    <row r="12" customFormat="false" ht="15" hidden="false" customHeight="false" outlineLevel="0" collapsed="false">
      <c r="A12" s="24" t="s">
        <v>177</v>
      </c>
      <c r="D12" s="123"/>
      <c r="E12" s="123"/>
      <c r="F12" s="123"/>
      <c r="G12" s="123"/>
      <c r="H12" s="123"/>
      <c r="I12" s="123" t="n">
        <v>20</v>
      </c>
      <c r="J12" s="123" t="n">
        <v>20</v>
      </c>
      <c r="K12" s="123" t="n">
        <v>20</v>
      </c>
      <c r="L12" s="123" t="n">
        <v>20</v>
      </c>
      <c r="M12" s="123" t="n">
        <v>20</v>
      </c>
      <c r="N12" s="123" t="n">
        <v>20</v>
      </c>
      <c r="O12" s="123" t="n">
        <v>25</v>
      </c>
      <c r="P12" s="123" t="n">
        <v>25</v>
      </c>
      <c r="Q12" s="123" t="n">
        <v>25</v>
      </c>
      <c r="R12" s="123" t="n">
        <v>25</v>
      </c>
      <c r="S12" s="123" t="n">
        <v>25</v>
      </c>
      <c r="T12" s="123" t="n">
        <v>25</v>
      </c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</row>
    <row r="13" customFormat="false" ht="15" hidden="false" customHeight="false" outlineLevel="0" collapsed="false"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</row>
    <row r="14" customFormat="false" ht="15" hidden="false" customHeight="false" outlineLevel="0" collapsed="false">
      <c r="A14" s="24" t="s">
        <v>178</v>
      </c>
      <c r="D14" s="123"/>
      <c r="E14" s="123"/>
      <c r="F14" s="123"/>
      <c r="G14" s="123"/>
      <c r="H14" s="123"/>
      <c r="I14" s="123" t="n">
        <v>10</v>
      </c>
      <c r="J14" s="123" t="n">
        <v>12</v>
      </c>
      <c r="K14" s="123" t="n">
        <v>12</v>
      </c>
      <c r="L14" s="123" t="n">
        <v>12</v>
      </c>
      <c r="M14" s="123" t="n">
        <v>15</v>
      </c>
      <c r="N14" s="123" t="n">
        <v>15</v>
      </c>
      <c r="O14" s="123" t="n">
        <v>15</v>
      </c>
      <c r="P14" s="123" t="n">
        <v>15</v>
      </c>
      <c r="Q14" s="123" t="n">
        <v>15</v>
      </c>
      <c r="R14" s="123" t="n">
        <v>15</v>
      </c>
      <c r="S14" s="123" t="n">
        <v>15</v>
      </c>
      <c r="T14" s="123" t="n">
        <v>15</v>
      </c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</row>
    <row r="15" s="110" customFormat="true" ht="15" hidden="false" customHeight="false" outlineLevel="0" collapsed="false">
      <c r="A15" s="24" t="s">
        <v>179</v>
      </c>
      <c r="B15" s="24"/>
      <c r="C15" s="24"/>
      <c r="D15" s="123"/>
      <c r="E15" s="123"/>
      <c r="F15" s="123"/>
      <c r="G15" s="123"/>
      <c r="H15" s="123"/>
      <c r="I15" s="123" t="n">
        <v>10</v>
      </c>
      <c r="J15" s="123" t="n">
        <v>12</v>
      </c>
      <c r="K15" s="123" t="n">
        <v>12</v>
      </c>
      <c r="L15" s="123" t="n">
        <v>12</v>
      </c>
      <c r="M15" s="123" t="n">
        <v>15</v>
      </c>
      <c r="N15" s="123" t="n">
        <v>15</v>
      </c>
      <c r="O15" s="123" t="n">
        <v>15</v>
      </c>
      <c r="P15" s="123" t="n">
        <v>15</v>
      </c>
      <c r="Q15" s="123" t="n">
        <v>15</v>
      </c>
      <c r="R15" s="123" t="n">
        <v>15</v>
      </c>
      <c r="S15" s="123" t="n">
        <v>10</v>
      </c>
      <c r="T15" s="123" t="n">
        <v>10</v>
      </c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</row>
    <row r="16" customFormat="false" ht="15" hidden="false" customHeight="false" outlineLevel="0" collapsed="false">
      <c r="A16" s="24" t="s">
        <v>180</v>
      </c>
      <c r="D16" s="123"/>
      <c r="E16" s="123"/>
      <c r="F16" s="123"/>
      <c r="G16" s="123"/>
      <c r="H16" s="123"/>
      <c r="I16" s="123" t="n">
        <v>10</v>
      </c>
      <c r="J16" s="123" t="n">
        <v>12</v>
      </c>
      <c r="K16" s="123" t="n">
        <v>12</v>
      </c>
      <c r="L16" s="123" t="n">
        <v>12</v>
      </c>
      <c r="M16" s="123" t="n">
        <v>15</v>
      </c>
      <c r="N16" s="123" t="n">
        <v>15</v>
      </c>
      <c r="O16" s="123" t="n">
        <v>7.5</v>
      </c>
      <c r="P16" s="123" t="n">
        <v>7.5</v>
      </c>
      <c r="Q16" s="123" t="n">
        <v>7.5</v>
      </c>
      <c r="R16" s="123" t="n">
        <v>7.5</v>
      </c>
      <c r="S16" s="123" t="n">
        <v>10</v>
      </c>
      <c r="T16" s="123" t="n">
        <v>10</v>
      </c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</row>
    <row r="17" customFormat="false" ht="15" hidden="false" customHeight="false" outlineLevel="0" collapsed="false">
      <c r="A17" s="24" t="s">
        <v>181</v>
      </c>
      <c r="D17" s="123"/>
      <c r="E17" s="123"/>
      <c r="F17" s="123"/>
      <c r="G17" s="123"/>
      <c r="H17" s="123"/>
      <c r="I17" s="123" t="n">
        <v>8</v>
      </c>
      <c r="J17" s="123" t="n">
        <v>10</v>
      </c>
      <c r="K17" s="123" t="n">
        <v>8</v>
      </c>
      <c r="L17" s="123" t="n">
        <v>8</v>
      </c>
      <c r="M17" s="123" t="n">
        <v>5</v>
      </c>
      <c r="N17" s="123" t="n">
        <v>5</v>
      </c>
      <c r="O17" s="123" t="n">
        <v>7.5</v>
      </c>
      <c r="P17" s="123" t="n">
        <v>7.5</v>
      </c>
      <c r="Q17" s="123" t="n">
        <v>7.5</v>
      </c>
      <c r="R17" s="123" t="n">
        <v>7.5</v>
      </c>
      <c r="S17" s="123" t="n">
        <v>0</v>
      </c>
      <c r="T17" s="123" t="n">
        <v>0</v>
      </c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</row>
    <row r="18" customFormat="false" ht="15" hidden="false" customHeight="false" outlineLevel="0" collapsed="false">
      <c r="A18" s="24" t="s">
        <v>182</v>
      </c>
      <c r="D18" s="123"/>
      <c r="E18" s="123"/>
      <c r="F18" s="123"/>
      <c r="G18" s="123"/>
      <c r="H18" s="123"/>
      <c r="I18" s="123" t="n">
        <v>8</v>
      </c>
      <c r="J18" s="123" t="n">
        <v>8</v>
      </c>
      <c r="K18" s="123" t="n">
        <v>8</v>
      </c>
      <c r="L18" s="123" t="n">
        <v>8</v>
      </c>
      <c r="M18" s="123" t="n">
        <v>5</v>
      </c>
      <c r="N18" s="123" t="n">
        <v>5</v>
      </c>
      <c r="O18" s="123" t="n">
        <v>0</v>
      </c>
      <c r="P18" s="123" t="n">
        <v>0</v>
      </c>
      <c r="Q18" s="123" t="n">
        <v>0</v>
      </c>
      <c r="R18" s="123" t="n">
        <v>0</v>
      </c>
      <c r="S18" s="123" t="n">
        <v>0</v>
      </c>
      <c r="T18" s="123" t="n">
        <v>0</v>
      </c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</row>
    <row r="19" customFormat="false" ht="15" hidden="false" customHeight="false" outlineLevel="0" collapsed="false">
      <c r="A19" s="24" t="s">
        <v>183</v>
      </c>
      <c r="D19" s="123"/>
      <c r="E19" s="123"/>
      <c r="F19" s="123"/>
      <c r="G19" s="123"/>
      <c r="H19" s="123"/>
      <c r="I19" s="123" t="n">
        <v>8</v>
      </c>
      <c r="J19" s="123" t="n">
        <v>8</v>
      </c>
      <c r="K19" s="123" t="n">
        <v>8</v>
      </c>
      <c r="L19" s="123" t="n">
        <v>8</v>
      </c>
      <c r="M19" s="123" t="n">
        <v>5</v>
      </c>
      <c r="N19" s="123" t="n">
        <v>5</v>
      </c>
      <c r="O19" s="123" t="n">
        <v>0</v>
      </c>
      <c r="P19" s="123" t="n">
        <v>0</v>
      </c>
      <c r="Q19" s="123" t="n">
        <v>0</v>
      </c>
      <c r="R19" s="123" t="n">
        <v>0</v>
      </c>
      <c r="S19" s="123" t="n">
        <v>0</v>
      </c>
      <c r="T19" s="123" t="n">
        <v>0</v>
      </c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</row>
    <row r="20" customFormat="false" ht="15" hidden="false" customHeight="false" outlineLevel="0" collapsed="false">
      <c r="A20" s="24" t="s">
        <v>184</v>
      </c>
      <c r="D20" s="123"/>
      <c r="E20" s="123"/>
      <c r="F20" s="123"/>
      <c r="G20" s="123"/>
      <c r="H20" s="123"/>
      <c r="I20" s="123" t="n">
        <v>8</v>
      </c>
      <c r="J20" s="123" t="n">
        <v>8</v>
      </c>
      <c r="K20" s="123" t="n">
        <v>0</v>
      </c>
      <c r="L20" s="123" t="n">
        <v>0</v>
      </c>
      <c r="M20" s="123" t="n">
        <v>0</v>
      </c>
      <c r="N20" s="123" t="n">
        <v>0</v>
      </c>
      <c r="O20" s="123" t="n">
        <v>0</v>
      </c>
      <c r="P20" s="123" t="n">
        <v>0</v>
      </c>
      <c r="Q20" s="123" t="n">
        <v>0</v>
      </c>
      <c r="R20" s="123" t="n">
        <v>0</v>
      </c>
      <c r="S20" s="123" t="n">
        <v>0</v>
      </c>
      <c r="T20" s="123" t="n">
        <v>0</v>
      </c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</row>
    <row r="21" customFormat="false" ht="15" hidden="false" customHeight="false" outlineLevel="0" collapsed="false">
      <c r="A21" s="24" t="s">
        <v>185</v>
      </c>
      <c r="D21" s="123"/>
      <c r="E21" s="123"/>
      <c r="F21" s="123"/>
      <c r="G21" s="123"/>
      <c r="H21" s="123"/>
      <c r="I21" s="123" t="n">
        <v>8</v>
      </c>
      <c r="J21" s="123" t="n">
        <v>0</v>
      </c>
      <c r="K21" s="123" t="n">
        <v>0</v>
      </c>
      <c r="L21" s="123" t="n">
        <v>0</v>
      </c>
      <c r="M21" s="123" t="n">
        <v>0</v>
      </c>
      <c r="N21" s="123" t="n">
        <v>0</v>
      </c>
      <c r="O21" s="123" t="n">
        <v>0</v>
      </c>
      <c r="P21" s="123" t="n">
        <v>0</v>
      </c>
      <c r="Q21" s="123" t="n">
        <v>0</v>
      </c>
      <c r="R21" s="123" t="n">
        <v>0</v>
      </c>
      <c r="S21" s="123" t="n">
        <v>0</v>
      </c>
      <c r="T21" s="123" t="n">
        <v>0</v>
      </c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</row>
    <row r="22" customFormat="false" ht="15" hidden="false" customHeight="false" outlineLevel="0" collapsed="false"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</row>
    <row r="23" s="24" customFormat="true" ht="15" hidden="false" customHeight="false" outlineLevel="0" collapsed="false"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</row>
    <row r="24" customFormat="false" ht="15" hidden="false" customHeight="false" outlineLevel="0" collapsed="false">
      <c r="A24" s="112" t="s">
        <v>186</v>
      </c>
      <c r="B24" s="112"/>
      <c r="C24" s="112"/>
      <c r="D24" s="121" t="n">
        <f aca="false">SUM(E24:T24)</f>
        <v>1076874.75</v>
      </c>
      <c r="E24" s="146" t="n">
        <f aca="false">E3*$B$6*(E6/100)</f>
        <v>0</v>
      </c>
      <c r="F24" s="146" t="n">
        <f aca="false">F3*$B$6*(F6/100)</f>
        <v>0</v>
      </c>
      <c r="G24" s="146" t="n">
        <f aca="false">G3*$B$6*(G6/100)</f>
        <v>0</v>
      </c>
      <c r="H24" s="146" t="n">
        <f aca="false">H3*$B$6*(H6/100)</f>
        <v>0</v>
      </c>
      <c r="I24" s="146" t="n">
        <f aca="false">I3*$B$6*(I6/100)</f>
        <v>111825</v>
      </c>
      <c r="J24" s="146" t="n">
        <f aca="false">J3*$B$6*(J6/100)</f>
        <v>111825</v>
      </c>
      <c r="K24" s="146" t="n">
        <f aca="false">K3*$B$6*(K6/100)</f>
        <v>123007.5</v>
      </c>
      <c r="L24" s="146" t="n">
        <f aca="false">L3*$B$6*(L6/100)</f>
        <v>86105.25</v>
      </c>
      <c r="M24" s="146" t="n">
        <f aca="false">M3*$B$6*(M6/100)</f>
        <v>93933</v>
      </c>
      <c r="N24" s="146" t="n">
        <f aca="false">N3*$B$6*(N6/100)</f>
        <v>80514</v>
      </c>
      <c r="O24" s="146" t="n">
        <f aca="false">O3*$B$6*(O6/100)</f>
        <v>73804.5</v>
      </c>
      <c r="P24" s="146" t="n">
        <f aca="false">P3*$B$6*(P6/100)</f>
        <v>73804.5</v>
      </c>
      <c r="Q24" s="146" t="n">
        <f aca="false">Q3*$B$6*(Q6/100)</f>
        <v>80514</v>
      </c>
      <c r="R24" s="146" t="n">
        <f aca="false">R3*$B$6*(R6/100)</f>
        <v>80514</v>
      </c>
      <c r="S24" s="146" t="n">
        <f aca="false">S3*$B$6*(S6/100)</f>
        <v>80514</v>
      </c>
      <c r="T24" s="146" t="n">
        <f aca="false">T3*$B$6*(T6/100)</f>
        <v>80514</v>
      </c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</row>
    <row r="25" customFormat="false" ht="15" hidden="false" customHeight="false" outlineLevel="0" collapsed="false">
      <c r="A25" s="112" t="s">
        <v>187</v>
      </c>
      <c r="B25" s="112"/>
      <c r="C25" s="112"/>
      <c r="D25" s="121" t="n">
        <f aca="false">SUM(E25:T25)</f>
        <v>1596861</v>
      </c>
      <c r="E25" s="146" t="n">
        <f aca="false">E4*$B$7*(E7/100)</f>
        <v>0</v>
      </c>
      <c r="F25" s="146" t="n">
        <f aca="false">F4*$B$7*(F7/100)</f>
        <v>0</v>
      </c>
      <c r="G25" s="146" t="n">
        <f aca="false">G4*$B$7*(G7/100)</f>
        <v>0</v>
      </c>
      <c r="H25" s="146" t="n">
        <f aca="false">H4*$B$7*(H7/100)</f>
        <v>0</v>
      </c>
      <c r="I25" s="146" t="n">
        <f aca="false">I4*$B$7*(I7/100)</f>
        <v>250488</v>
      </c>
      <c r="J25" s="146" t="n">
        <f aca="false">J4*$B$7*(J7/100)</f>
        <v>250488</v>
      </c>
      <c r="K25" s="146" t="n">
        <f aca="false">K4*$B$7*(K7/100)</f>
        <v>187866</v>
      </c>
      <c r="L25" s="146" t="n">
        <f aca="false">L4*$B$7*(L7/100)</f>
        <v>93933</v>
      </c>
      <c r="M25" s="146" t="n">
        <f aca="false">M4*$B$7*(M7/100)</f>
        <v>104370</v>
      </c>
      <c r="N25" s="146" t="n">
        <f aca="false">N4*$B$7*(N7/100)</f>
        <v>104370</v>
      </c>
      <c r="O25" s="146" t="n">
        <f aca="false">O4*$B$7*(O7/100)</f>
        <v>114807</v>
      </c>
      <c r="P25" s="146" t="n">
        <f aca="false">P4*$B$7*(P7/100)</f>
        <v>114807</v>
      </c>
      <c r="Q25" s="146" t="n">
        <f aca="false">Q4*$B$7*(Q7/100)</f>
        <v>125244</v>
      </c>
      <c r="R25" s="146" t="n">
        <f aca="false">R4*$B$7*(R7/100)</f>
        <v>125244</v>
      </c>
      <c r="S25" s="146" t="n">
        <f aca="false">S4*$B$7*(S7/100)</f>
        <v>62622</v>
      </c>
      <c r="T25" s="146" t="n">
        <f aca="false">T4*$B$7*(T7/100)</f>
        <v>62622</v>
      </c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</row>
    <row r="26" s="24" customFormat="true" ht="15" hidden="false" customHeight="false" outlineLevel="0" collapsed="false">
      <c r="A26" s="116" t="s">
        <v>110</v>
      </c>
      <c r="B26" s="116"/>
      <c r="C26" s="116"/>
      <c r="D26" s="127" t="n">
        <f aca="false">SUM(D24:D25)</f>
        <v>2673735.75</v>
      </c>
      <c r="E26" s="127" t="n">
        <f aca="false">SUM(E24:E25)</f>
        <v>0</v>
      </c>
      <c r="F26" s="127" t="n">
        <f aca="false">SUM(F24:F25)</f>
        <v>0</v>
      </c>
      <c r="G26" s="127" t="n">
        <f aca="false">SUM(G24:G25)</f>
        <v>0</v>
      </c>
      <c r="H26" s="127" t="n">
        <f aca="false">SUM(H24:H25)</f>
        <v>0</v>
      </c>
      <c r="I26" s="127" t="n">
        <f aca="false">SUM(I24:I25)</f>
        <v>362313</v>
      </c>
      <c r="J26" s="127" t="n">
        <f aca="false">SUM(J24:J25)</f>
        <v>362313</v>
      </c>
      <c r="K26" s="127" t="n">
        <f aca="false">SUM(K24:K25)</f>
        <v>310873.5</v>
      </c>
      <c r="L26" s="127" t="n">
        <f aca="false">SUM(L24:L25)</f>
        <v>180038.25</v>
      </c>
      <c r="M26" s="127" t="n">
        <f aca="false">SUM(M24:M25)</f>
        <v>198303</v>
      </c>
      <c r="N26" s="127" t="n">
        <f aca="false">SUM(N24:N25)</f>
        <v>184884</v>
      </c>
      <c r="O26" s="127" t="n">
        <f aca="false">SUM(O24:O25)</f>
        <v>188611.5</v>
      </c>
      <c r="P26" s="127" t="n">
        <f aca="false">SUM(P24:P25)</f>
        <v>188611.5</v>
      </c>
      <c r="Q26" s="127" t="n">
        <f aca="false">SUM(Q24:Q25)</f>
        <v>205758</v>
      </c>
      <c r="R26" s="127" t="n">
        <f aca="false">SUM(R24:R25)</f>
        <v>205758</v>
      </c>
      <c r="S26" s="127" t="n">
        <f aca="false">SUM(S24:S25)</f>
        <v>143136</v>
      </c>
      <c r="T26" s="127" t="n">
        <f aca="false">SUM(T24:T25)</f>
        <v>143136</v>
      </c>
    </row>
    <row r="27" s="24" customFormat="true" ht="15" hidden="false" customHeight="false" outlineLevel="0" collapsed="false">
      <c r="A27" s="116"/>
      <c r="B27" s="116"/>
      <c r="C27" s="116"/>
      <c r="D27" s="127"/>
      <c r="E27" s="127" t="n">
        <f aca="false">E26</f>
        <v>0</v>
      </c>
      <c r="F27" s="127" t="n">
        <f aca="false">E27+F26</f>
        <v>0</v>
      </c>
      <c r="G27" s="127" t="n">
        <f aca="false">E27+G26</f>
        <v>0</v>
      </c>
      <c r="H27" s="127" t="n">
        <f aca="false">G27+H26</f>
        <v>0</v>
      </c>
      <c r="I27" s="127" t="n">
        <f aca="false">H27+I26</f>
        <v>362313</v>
      </c>
      <c r="J27" s="127" t="n">
        <f aca="false">I27+J26</f>
        <v>724626</v>
      </c>
      <c r="K27" s="127" t="n">
        <f aca="false">J27+K26</f>
        <v>1035499.5</v>
      </c>
      <c r="L27" s="127" t="n">
        <f aca="false">K27+L26</f>
        <v>1215537.75</v>
      </c>
      <c r="M27" s="127" t="n">
        <f aca="false">L27+M26</f>
        <v>1413840.75</v>
      </c>
      <c r="N27" s="127" t="n">
        <f aca="false">M27+N26</f>
        <v>1598724.75</v>
      </c>
      <c r="O27" s="127" t="n">
        <f aca="false">N27+O26</f>
        <v>1787336.25</v>
      </c>
      <c r="P27" s="127" t="n">
        <f aca="false">O27+P26</f>
        <v>1975947.75</v>
      </c>
      <c r="Q27" s="127" t="n">
        <f aca="false">P27+Q26</f>
        <v>2181705.75</v>
      </c>
      <c r="R27" s="127" t="n">
        <f aca="false">Q27+R26</f>
        <v>2387463.75</v>
      </c>
      <c r="S27" s="127" t="n">
        <f aca="false">R27+S26</f>
        <v>2530599.75</v>
      </c>
      <c r="T27" s="127" t="n">
        <f aca="false">S27+T26</f>
        <v>2673735.75</v>
      </c>
    </row>
    <row r="28" s="24" customFormat="true" ht="15" hidden="false" customHeight="false" outlineLevel="0" collapsed="false">
      <c r="A28" s="118"/>
      <c r="B28" s="118"/>
      <c r="C28" s="118"/>
      <c r="D28" s="147"/>
      <c r="E28" s="147"/>
      <c r="F28" s="147"/>
      <c r="G28" s="148" t="n">
        <f aca="false">G26*4%</f>
        <v>0</v>
      </c>
      <c r="H28" s="148" t="n">
        <f aca="false">H26*4%</f>
        <v>0</v>
      </c>
      <c r="I28" s="148" t="n">
        <f aca="false">I26*4%</f>
        <v>14492.52</v>
      </c>
      <c r="J28" s="148" t="n">
        <f aca="false">J26*4%</f>
        <v>14492.52</v>
      </c>
      <c r="K28" s="148" t="n">
        <f aca="false">K26*4%</f>
        <v>12434.94</v>
      </c>
      <c r="L28" s="148" t="n">
        <f aca="false">L26*4%</f>
        <v>7201.53</v>
      </c>
      <c r="M28" s="148" t="n">
        <f aca="false">M26*4%</f>
        <v>7932.12</v>
      </c>
      <c r="N28" s="148" t="n">
        <f aca="false">N26*4%</f>
        <v>7395.36</v>
      </c>
      <c r="O28" s="148" t="n">
        <f aca="false">O26*4%</f>
        <v>7544.46</v>
      </c>
      <c r="P28" s="148" t="n">
        <f aca="false">P26*4%</f>
        <v>7544.46</v>
      </c>
      <c r="Q28" s="148" t="n">
        <f aca="false">Q26*4%</f>
        <v>8230.32</v>
      </c>
      <c r="R28" s="148" t="n">
        <f aca="false">R26*4%</f>
        <v>8230.32</v>
      </c>
      <c r="S28" s="148" t="n">
        <f aca="false">S26*4%</f>
        <v>5725.44</v>
      </c>
      <c r="T28" s="148" t="n">
        <f aca="false">T26*4%</f>
        <v>5725.44</v>
      </c>
    </row>
    <row r="29" customFormat="false" ht="15" hidden="false" customHeight="false" outlineLevel="0" collapsed="false">
      <c r="A29" s="107"/>
      <c r="B29" s="107"/>
      <c r="C29" s="107"/>
      <c r="D29" s="107" t="s">
        <v>155</v>
      </c>
      <c r="E29" s="107" t="s">
        <v>111</v>
      </c>
      <c r="F29" s="107" t="s">
        <v>112</v>
      </c>
      <c r="G29" s="107" t="s">
        <v>113</v>
      </c>
      <c r="H29" s="107" t="s">
        <v>114</v>
      </c>
      <c r="I29" s="107" t="s">
        <v>115</v>
      </c>
      <c r="J29" s="107" t="s">
        <v>116</v>
      </c>
      <c r="K29" s="107" t="s">
        <v>117</v>
      </c>
      <c r="L29" s="107" t="s">
        <v>118</v>
      </c>
      <c r="M29" s="107" t="s">
        <v>119</v>
      </c>
      <c r="N29" s="107" t="s">
        <v>120</v>
      </c>
      <c r="O29" s="107" t="s">
        <v>121</v>
      </c>
      <c r="P29" s="107" t="s">
        <v>122</v>
      </c>
      <c r="Q29" s="107" t="s">
        <v>123</v>
      </c>
      <c r="R29" s="107" t="s">
        <v>124</v>
      </c>
      <c r="S29" s="107" t="s">
        <v>125</v>
      </c>
      <c r="T29" s="107" t="s">
        <v>126</v>
      </c>
      <c r="U29" s="107" t="s">
        <v>127</v>
      </c>
      <c r="V29" s="107" t="s">
        <v>128</v>
      </c>
      <c r="W29" s="107" t="s">
        <v>129</v>
      </c>
      <c r="X29" s="107" t="s">
        <v>130</v>
      </c>
      <c r="Y29" s="107" t="s">
        <v>131</v>
      </c>
      <c r="Z29" s="107" t="s">
        <v>132</v>
      </c>
      <c r="AA29" s="107" t="s">
        <v>133</v>
      </c>
      <c r="AB29" s="107" t="s">
        <v>134</v>
      </c>
      <c r="AC29" s="107" t="s">
        <v>135</v>
      </c>
      <c r="AD29" s="107" t="s">
        <v>136</v>
      </c>
      <c r="AE29" s="107" t="s">
        <v>137</v>
      </c>
      <c r="AF29" s="107" t="s">
        <v>138</v>
      </c>
      <c r="AG29" s="107" t="s">
        <v>139</v>
      </c>
      <c r="AH29" s="107" t="s">
        <v>140</v>
      </c>
      <c r="AI29" s="107" t="s">
        <v>141</v>
      </c>
      <c r="AJ29" s="107" t="s">
        <v>142</v>
      </c>
      <c r="AK29" s="107" t="s">
        <v>143</v>
      </c>
      <c r="AL29" s="107" t="s">
        <v>144</v>
      </c>
      <c r="AM29" s="107" t="s">
        <v>145</v>
      </c>
      <c r="AN29" s="107" t="s">
        <v>146</v>
      </c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</row>
    <row r="30" customFormat="false" ht="15" hidden="false" customHeight="false" outlineLevel="0" collapsed="false">
      <c r="A30" s="120" t="s">
        <v>188</v>
      </c>
      <c r="D30" s="104"/>
      <c r="E30" s="105"/>
      <c r="F30" s="105"/>
      <c r="G30" s="105"/>
      <c r="H30" s="105"/>
      <c r="I30" s="105"/>
      <c r="J30" s="105"/>
      <c r="K30" s="105"/>
      <c r="L30" s="105"/>
    </row>
    <row r="31" customFormat="false" ht="15" hidden="false" customHeight="false" outlineLevel="0" collapsed="false">
      <c r="A31" s="24" t="s">
        <v>189</v>
      </c>
      <c r="D31" s="121" t="n">
        <f aca="false">SUM(E31:AZ31)</f>
        <v>128039.625</v>
      </c>
      <c r="E31" s="122" t="n">
        <f aca="false">E3*$B$6*(E6/100)*E10/100</f>
        <v>0</v>
      </c>
      <c r="F31" s="122" t="n">
        <f aca="false">F3*$B$6*(F6/100)*F10/100</f>
        <v>0</v>
      </c>
      <c r="G31" s="122" t="n">
        <f aca="false">G3*$B$6*(G6/100)*G10/100</f>
        <v>0</v>
      </c>
      <c r="H31" s="122" t="n">
        <f aca="false">H3*$B$6*(H6/100)*H10/100</f>
        <v>0</v>
      </c>
      <c r="I31" s="122" t="n">
        <f aca="false">I3*$B$6*(I6/100)*I10/100</f>
        <v>5591.25</v>
      </c>
      <c r="J31" s="122" t="n">
        <f aca="false">J3*$B$6*(J6/100)*J10/100</f>
        <v>5591.25</v>
      </c>
      <c r="K31" s="122" t="n">
        <f aca="false">K3*$B$6*(K6/100)*K10/100</f>
        <v>12300.75</v>
      </c>
      <c r="L31" s="122" t="n">
        <f aca="false">L3*$B$6*(L6/100)*L10/100</f>
        <v>8610.525</v>
      </c>
      <c r="M31" s="122" t="n">
        <f aca="false">M3*$B$6*(M6/100)*M10/100</f>
        <v>9393.3</v>
      </c>
      <c r="N31" s="122" t="n">
        <f aca="false">N3*$B$6*(N6/100)*N10/100</f>
        <v>8051.4</v>
      </c>
      <c r="O31" s="122" t="n">
        <f aca="false">O3*$B$6*(O6/100)*O10/100</f>
        <v>11070.675</v>
      </c>
      <c r="P31" s="122" t="n">
        <f aca="false">P3*$B$6*(P6/100)*P10/100</f>
        <v>11070.675</v>
      </c>
      <c r="Q31" s="122" t="n">
        <f aca="false">Q3*$B$6*(Q6/100)*Q10/100</f>
        <v>12077.1</v>
      </c>
      <c r="R31" s="122" t="n">
        <f aca="false">R3*$B$6*(R6/100)*R10/100</f>
        <v>12077.1</v>
      </c>
      <c r="S31" s="122" t="n">
        <f aca="false">S3*$B$6*(S6/100)*S10/100</f>
        <v>16102.8</v>
      </c>
      <c r="T31" s="122" t="n">
        <f aca="false">T3*$B$6*(T6/100)*T10/100</f>
        <v>16102.8</v>
      </c>
      <c r="U31" s="122" t="n">
        <f aca="false">U3*$B$6*(U6/100)*U10/100</f>
        <v>0</v>
      </c>
      <c r="V31" s="122" t="n">
        <f aca="false">V3*$B$6*(V6/100)*V10/100</f>
        <v>0</v>
      </c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</row>
    <row r="32" customFormat="false" ht="15" hidden="false" customHeight="false" outlineLevel="0" collapsed="false">
      <c r="A32" s="24" t="s">
        <v>190</v>
      </c>
      <c r="D32" s="121" t="n">
        <f aca="false">SUM(E32:AZ32)</f>
        <v>171166.8</v>
      </c>
      <c r="E32" s="122" t="n">
        <f aca="false">E4*$B$7*(E7/100)*E10/100</f>
        <v>0</v>
      </c>
      <c r="F32" s="122" t="n">
        <f aca="false">F4*$B$7*(F7/100)*F10/100</f>
        <v>0</v>
      </c>
      <c r="G32" s="122" t="n">
        <f aca="false">G4*$B$7*(G7/100)*G10/100</f>
        <v>0</v>
      </c>
      <c r="H32" s="122" t="n">
        <f aca="false">H4*$B$7*(H7/100)*H10/100</f>
        <v>0</v>
      </c>
      <c r="I32" s="122" t="n">
        <f aca="false">I4*$B$7*(I7/100)*I10/100</f>
        <v>12524.4</v>
      </c>
      <c r="J32" s="122" t="n">
        <f aca="false">J4*$B$7*(J7/100)*J10/100</f>
        <v>12524.4</v>
      </c>
      <c r="K32" s="122" t="n">
        <f aca="false">K4*$B$7*(K7/100)*K10/100</f>
        <v>18786.6</v>
      </c>
      <c r="L32" s="122" t="n">
        <f aca="false">L4*$B$7*(L7/100)*L10/100</f>
        <v>9393.3</v>
      </c>
      <c r="M32" s="122" t="n">
        <f aca="false">M4*$B$7*(M7/100)*M10/100</f>
        <v>10437</v>
      </c>
      <c r="N32" s="122" t="n">
        <f aca="false">N4*$B$7*(N7/100)*N10/100</f>
        <v>10437</v>
      </c>
      <c r="O32" s="122" t="n">
        <f aca="false">O4*$B$7*(O7/100)*O10/100</f>
        <v>17221.05</v>
      </c>
      <c r="P32" s="122" t="n">
        <f aca="false">P4*$B$7*(P7/100)*P10/100</f>
        <v>17221.05</v>
      </c>
      <c r="Q32" s="122" t="n">
        <f aca="false">Q4*$B$7*(Q7/100)*Q10/100</f>
        <v>18786.6</v>
      </c>
      <c r="R32" s="122" t="n">
        <f aca="false">R4*$B$7*(R7/100)*R10/100</f>
        <v>18786.6</v>
      </c>
      <c r="S32" s="122" t="n">
        <f aca="false">S4*$B$7*(S7/100)*S10/100</f>
        <v>12524.4</v>
      </c>
      <c r="T32" s="122" t="n">
        <f aca="false">T4*$B$7*(T7/100)*T10/100</f>
        <v>12524.4</v>
      </c>
      <c r="U32" s="122" t="n">
        <f aca="false">U4*$B$7*(U7/100)*U10/100</f>
        <v>0</v>
      </c>
      <c r="V32" s="122" t="n">
        <f aca="false">V4*$B$7*(V7/100)*V10/100</f>
        <v>0</v>
      </c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</row>
    <row r="33" customFormat="false" ht="15" hidden="false" customHeight="false" outlineLevel="0" collapsed="false">
      <c r="A33" s="24" t="s">
        <v>191</v>
      </c>
      <c r="D33" s="121" t="n">
        <f aca="false">SUM(E33:AZ33)</f>
        <v>128039.625</v>
      </c>
      <c r="E33" s="123"/>
      <c r="F33" s="123" t="n">
        <f aca="false">E31</f>
        <v>0</v>
      </c>
      <c r="G33" s="123" t="n">
        <f aca="false">F31</f>
        <v>0</v>
      </c>
      <c r="H33" s="123" t="n">
        <f aca="false">G31</f>
        <v>0</v>
      </c>
      <c r="I33" s="123" t="n">
        <f aca="false">H31</f>
        <v>0</v>
      </c>
      <c r="J33" s="123" t="n">
        <f aca="false">I31</f>
        <v>5591.25</v>
      </c>
      <c r="K33" s="123" t="n">
        <f aca="false">J31</f>
        <v>5591.25</v>
      </c>
      <c r="L33" s="123" t="n">
        <f aca="false">K31</f>
        <v>12300.75</v>
      </c>
      <c r="M33" s="123" t="n">
        <f aca="false">L31</f>
        <v>8610.525</v>
      </c>
      <c r="N33" s="123" t="n">
        <f aca="false">M31</f>
        <v>9393.3</v>
      </c>
      <c r="O33" s="123" t="n">
        <f aca="false">N31</f>
        <v>8051.4</v>
      </c>
      <c r="P33" s="123" t="n">
        <f aca="false">O31</f>
        <v>11070.675</v>
      </c>
      <c r="Q33" s="123" t="n">
        <f aca="false">P31</f>
        <v>11070.675</v>
      </c>
      <c r="R33" s="123" t="n">
        <f aca="false">Q31</f>
        <v>12077.1</v>
      </c>
      <c r="S33" s="123" t="n">
        <f aca="false">R31</f>
        <v>12077.1</v>
      </c>
      <c r="T33" s="123" t="n">
        <f aca="false">S31</f>
        <v>16102.8</v>
      </c>
      <c r="U33" s="123" t="n">
        <f aca="false">T31</f>
        <v>16102.8</v>
      </c>
      <c r="V33" s="123" t="n">
        <f aca="false">U31</f>
        <v>0</v>
      </c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</row>
    <row r="34" customFormat="false" ht="15" hidden="false" customHeight="false" outlineLevel="0" collapsed="false">
      <c r="A34" s="24" t="s">
        <v>192</v>
      </c>
      <c r="D34" s="121" t="n">
        <f aca="false">SUM(E34:AZ34)</f>
        <v>171166.8</v>
      </c>
      <c r="E34" s="123"/>
      <c r="F34" s="123" t="n">
        <f aca="false">E32</f>
        <v>0</v>
      </c>
      <c r="G34" s="123" t="n">
        <f aca="false">F32</f>
        <v>0</v>
      </c>
      <c r="H34" s="123" t="n">
        <f aca="false">G32</f>
        <v>0</v>
      </c>
      <c r="I34" s="123" t="n">
        <f aca="false">H32</f>
        <v>0</v>
      </c>
      <c r="J34" s="123" t="n">
        <f aca="false">I32</f>
        <v>12524.4</v>
      </c>
      <c r="K34" s="123" t="n">
        <f aca="false">J32</f>
        <v>12524.4</v>
      </c>
      <c r="L34" s="123" t="n">
        <f aca="false">K32</f>
        <v>18786.6</v>
      </c>
      <c r="M34" s="123" t="n">
        <f aca="false">L32</f>
        <v>9393.3</v>
      </c>
      <c r="N34" s="123" t="n">
        <f aca="false">M32</f>
        <v>10437</v>
      </c>
      <c r="O34" s="123" t="n">
        <f aca="false">N32</f>
        <v>10437</v>
      </c>
      <c r="P34" s="123" t="n">
        <f aca="false">O32</f>
        <v>17221.05</v>
      </c>
      <c r="Q34" s="123" t="n">
        <f aca="false">P32</f>
        <v>17221.05</v>
      </c>
      <c r="R34" s="123" t="n">
        <f aca="false">Q32</f>
        <v>18786.6</v>
      </c>
      <c r="S34" s="123" t="n">
        <f aca="false">R32</f>
        <v>18786.6</v>
      </c>
      <c r="T34" s="123" t="n">
        <f aca="false">S32</f>
        <v>12524.4</v>
      </c>
      <c r="U34" s="123" t="n">
        <f aca="false">T32</f>
        <v>12524.4</v>
      </c>
      <c r="V34" s="123" t="n">
        <f aca="false">U32</f>
        <v>0</v>
      </c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</row>
    <row r="35" customFormat="false" ht="15" hidden="false" customHeight="false" outlineLevel="0" collapsed="false">
      <c r="A35" s="24" t="s">
        <v>193</v>
      </c>
      <c r="D35" s="121" t="n">
        <f aca="false">SUM(E35:AZ35)</f>
        <v>238858.2</v>
      </c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 t="n">
        <f aca="false">SUM(E85:S85)</f>
        <v>218729.7</v>
      </c>
      <c r="T35" s="123" t="n">
        <f aca="false">SUM(T85)</f>
        <v>20128.5</v>
      </c>
      <c r="U35" s="123" t="n">
        <f aca="false">SUM(U85)</f>
        <v>0</v>
      </c>
      <c r="V35" s="123" t="n">
        <f aca="false">SUM(V85)</f>
        <v>0</v>
      </c>
      <c r="W35" s="123" t="n">
        <f aca="false">SUM(W85)</f>
        <v>0</v>
      </c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</row>
    <row r="36" customFormat="false" ht="15" hidden="false" customHeight="false" outlineLevel="0" collapsed="false">
      <c r="A36" s="24" t="s">
        <v>194</v>
      </c>
      <c r="D36" s="121" t="n">
        <f aca="false">SUM(E36:AZ36)</f>
        <v>349639.5</v>
      </c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 t="n">
        <f aca="false">SUM(E86:S86)</f>
        <v>333984</v>
      </c>
      <c r="T36" s="123" t="n">
        <f aca="false">SUM(T86)</f>
        <v>15655.5</v>
      </c>
      <c r="U36" s="123" t="n">
        <f aca="false">SUM(U86)</f>
        <v>0</v>
      </c>
      <c r="V36" s="123" t="n">
        <f aca="false">SUM(V86)</f>
        <v>0</v>
      </c>
      <c r="W36" s="123" t="n">
        <f aca="false">SUM(W86)</f>
        <v>0</v>
      </c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</row>
    <row r="37" customFormat="false" ht="15" hidden="false" customHeight="false" outlineLevel="0" collapsed="false">
      <c r="A37" s="120" t="s">
        <v>195</v>
      </c>
      <c r="D37" s="121" t="n">
        <f aca="false">SUM(E37:AZ37)</f>
        <v>0</v>
      </c>
      <c r="E37" s="121"/>
      <c r="F37" s="121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</row>
    <row r="38" customFormat="false" ht="15" hidden="false" customHeight="false" outlineLevel="0" collapsed="false">
      <c r="A38" s="24" t="s">
        <v>196</v>
      </c>
      <c r="D38" s="121" t="n">
        <f aca="false">SUM(E38:AZ38)</f>
        <v>0</v>
      </c>
      <c r="E38" s="121"/>
      <c r="F38" s="121"/>
      <c r="G38" s="123" t="n">
        <f aca="false">$E$24*$E$14/100/4</f>
        <v>0</v>
      </c>
      <c r="H38" s="123" t="n">
        <f aca="false">$E$24*$E$14/100/4</f>
        <v>0</v>
      </c>
      <c r="I38" s="123" t="n">
        <f aca="false">$E$24*$E$14/100/4</f>
        <v>0</v>
      </c>
      <c r="J38" s="123" t="n">
        <f aca="false">$E$24*$E$14/100/4</f>
        <v>0</v>
      </c>
      <c r="K38" s="123" t="n">
        <f aca="false">$E$24*$E$15/100/4</f>
        <v>0</v>
      </c>
      <c r="L38" s="123" t="n">
        <f aca="false">$E$24*$E$15/100/4</f>
        <v>0</v>
      </c>
      <c r="M38" s="123" t="n">
        <f aca="false">$E$24*$E$15/100/4</f>
        <v>0</v>
      </c>
      <c r="N38" s="123" t="n">
        <f aca="false">$E$24*$E$15/100/4</f>
        <v>0</v>
      </c>
      <c r="O38" s="123" t="n">
        <f aca="false">$E$24*$E$16/100/4</f>
        <v>0</v>
      </c>
      <c r="P38" s="123" t="n">
        <f aca="false">$E$24*$E$16/100/4</f>
        <v>0</v>
      </c>
      <c r="Q38" s="123" t="n">
        <f aca="false">$E$24*$E$16/100/4</f>
        <v>0</v>
      </c>
      <c r="R38" s="123" t="n">
        <f aca="false">$E$24*$E$16/100/4</f>
        <v>0</v>
      </c>
      <c r="S38" s="123" t="n">
        <f aca="false">$E$24*$E$17/100/4</f>
        <v>0</v>
      </c>
      <c r="T38" s="123" t="n">
        <f aca="false">$E$24*$E$17/100/4</f>
        <v>0</v>
      </c>
      <c r="U38" s="123" t="n">
        <f aca="false">$E$24*$E$17/100/4</f>
        <v>0</v>
      </c>
      <c r="V38" s="123" t="n">
        <f aca="false">$E$24*$E$17/100/4</f>
        <v>0</v>
      </c>
      <c r="W38" s="123" t="n">
        <f aca="false">$E$24*$E$18/100/4</f>
        <v>0</v>
      </c>
      <c r="X38" s="123" t="n">
        <f aca="false">$E$24*$E$18/100/4</f>
        <v>0</v>
      </c>
      <c r="Y38" s="123" t="n">
        <f aca="false">$E$24*$E$18/100/4</f>
        <v>0</v>
      </c>
      <c r="Z38" s="123" t="n">
        <f aca="false">$E$24*$E$18/100/4</f>
        <v>0</v>
      </c>
      <c r="AA38" s="123" t="n">
        <f aca="false">$E$24*$E$19/100/4</f>
        <v>0</v>
      </c>
      <c r="AB38" s="123" t="n">
        <f aca="false">$E$24*$E$19/100/4</f>
        <v>0</v>
      </c>
      <c r="AC38" s="123" t="n">
        <f aca="false">$E$24*$E$19/100/4</f>
        <v>0</v>
      </c>
      <c r="AD38" s="123" t="n">
        <f aca="false">$E$24*$E$19/100/4</f>
        <v>0</v>
      </c>
      <c r="AE38" s="123" t="n">
        <f aca="false">$E$24*$E$20/100/4</f>
        <v>0</v>
      </c>
      <c r="AF38" s="123" t="n">
        <f aca="false">$E$24*$E$20/100/4</f>
        <v>0</v>
      </c>
      <c r="AG38" s="123" t="n">
        <f aca="false">$E$24*$E$20/100/4</f>
        <v>0</v>
      </c>
      <c r="AH38" s="123" t="n">
        <f aca="false">$E$24*$E$20/100/4</f>
        <v>0</v>
      </c>
      <c r="AI38" s="123" t="n">
        <f aca="false">$E$24*$E$21/100/4</f>
        <v>0</v>
      </c>
      <c r="AJ38" s="123" t="n">
        <f aca="false">$E$24*$E$21/100/4</f>
        <v>0</v>
      </c>
      <c r="AK38" s="123" t="n">
        <f aca="false">$E$24*$E$21/100/4</f>
        <v>0</v>
      </c>
      <c r="AL38" s="123" t="n">
        <f aca="false">$E$24*$E$21/100/4</f>
        <v>0</v>
      </c>
      <c r="AM38" s="123"/>
      <c r="AN38" s="123"/>
      <c r="AO38" s="123"/>
      <c r="AP38" s="123"/>
    </row>
    <row r="39" customFormat="false" ht="15" hidden="false" customHeight="false" outlineLevel="0" collapsed="false">
      <c r="A39" s="24" t="s">
        <v>197</v>
      </c>
      <c r="D39" s="121" t="n">
        <f aca="false">SUM(E39:AZ39)</f>
        <v>0</v>
      </c>
      <c r="E39" s="121"/>
      <c r="F39" s="121"/>
      <c r="G39" s="123" t="n">
        <f aca="false">$E$25*$E$14/100/4</f>
        <v>0</v>
      </c>
      <c r="H39" s="123" t="n">
        <f aca="false">$E$25*$E$14/100/4</f>
        <v>0</v>
      </c>
      <c r="I39" s="123" t="n">
        <f aca="false">$E$25*$E$14/100/4</f>
        <v>0</v>
      </c>
      <c r="J39" s="123" t="n">
        <f aca="false">$E$25*$E$14/100/4</f>
        <v>0</v>
      </c>
      <c r="K39" s="123" t="n">
        <f aca="false">$E$25*$E$15/100/4</f>
        <v>0</v>
      </c>
      <c r="L39" s="123" t="n">
        <f aca="false">$E$25*$E$15/100/4</f>
        <v>0</v>
      </c>
      <c r="M39" s="123" t="n">
        <f aca="false">$E$25*$E$15/100/4</f>
        <v>0</v>
      </c>
      <c r="N39" s="123" t="n">
        <f aca="false">$E$25*$E$15/100/4</f>
        <v>0</v>
      </c>
      <c r="O39" s="123" t="n">
        <f aca="false">$E$25*$E$16/100/4</f>
        <v>0</v>
      </c>
      <c r="P39" s="123" t="n">
        <f aca="false">$E$25*$E$16/100/4</f>
        <v>0</v>
      </c>
      <c r="Q39" s="123" t="n">
        <f aca="false">$E$25*$E$16/100/4</f>
        <v>0</v>
      </c>
      <c r="R39" s="123" t="n">
        <f aca="false">$E$25*$E$16/100/4</f>
        <v>0</v>
      </c>
      <c r="S39" s="123" t="n">
        <f aca="false">$E$25*$E$17/100/4</f>
        <v>0</v>
      </c>
      <c r="T39" s="123" t="n">
        <f aca="false">$E$25*$E$17/100/4</f>
        <v>0</v>
      </c>
      <c r="U39" s="123" t="n">
        <f aca="false">$E$25*$E$17/100/4</f>
        <v>0</v>
      </c>
      <c r="V39" s="123" t="n">
        <f aca="false">$E$25*$E$17/100/4</f>
        <v>0</v>
      </c>
      <c r="W39" s="123" t="n">
        <f aca="false">$E$25*$E$18/100/4</f>
        <v>0</v>
      </c>
      <c r="X39" s="123" t="n">
        <f aca="false">$E$25*$E$18/100/4</f>
        <v>0</v>
      </c>
      <c r="Y39" s="123" t="n">
        <f aca="false">$E$25*$E$18/100/4</f>
        <v>0</v>
      </c>
      <c r="Z39" s="123" t="n">
        <f aca="false">$E$25*$E$18/100/4</f>
        <v>0</v>
      </c>
      <c r="AA39" s="123" t="n">
        <f aca="false">$E$25*$E$19/100/4</f>
        <v>0</v>
      </c>
      <c r="AB39" s="123" t="n">
        <f aca="false">$E$25*$E$19/100/4</f>
        <v>0</v>
      </c>
      <c r="AC39" s="123" t="n">
        <f aca="false">$E$25*$E$19/100/4</f>
        <v>0</v>
      </c>
      <c r="AD39" s="123" t="n">
        <f aca="false">$E$25*$E$19/100/4</f>
        <v>0</v>
      </c>
      <c r="AE39" s="123" t="n">
        <f aca="false">$E$25*$E$20/100/4</f>
        <v>0</v>
      </c>
      <c r="AF39" s="123" t="n">
        <f aca="false">$E$25*$E$20/100/4</f>
        <v>0</v>
      </c>
      <c r="AG39" s="123" t="n">
        <f aca="false">$E$25*$E$20/100/4</f>
        <v>0</v>
      </c>
      <c r="AH39" s="123" t="n">
        <f aca="false">$E$25*$E$20/100/4</f>
        <v>0</v>
      </c>
      <c r="AI39" s="123" t="n">
        <f aca="false">$E$25*$E$21/100/4</f>
        <v>0</v>
      </c>
      <c r="AJ39" s="123" t="n">
        <f aca="false">$E$25*$E$21/100/4</f>
        <v>0</v>
      </c>
      <c r="AK39" s="123" t="n">
        <f aca="false">$E$25*$E$21/100/4</f>
        <v>0</v>
      </c>
      <c r="AL39" s="123" t="n">
        <f aca="false">$E$25*$E$21/100/4</f>
        <v>0</v>
      </c>
      <c r="AM39" s="123"/>
      <c r="AN39" s="123"/>
      <c r="AO39" s="123"/>
      <c r="AP39" s="123"/>
    </row>
    <row r="40" customFormat="false" ht="15" hidden="false" customHeight="false" outlineLevel="0" collapsed="false">
      <c r="A40" s="24" t="s">
        <v>198</v>
      </c>
      <c r="D40" s="121" t="n">
        <f aca="false">SUM(E40:AZ40)</f>
        <v>0</v>
      </c>
      <c r="E40" s="121"/>
      <c r="F40" s="121"/>
      <c r="G40" s="121"/>
      <c r="H40" s="123" t="n">
        <f aca="false">$F$24*$F$14/100/4</f>
        <v>0</v>
      </c>
      <c r="I40" s="123" t="n">
        <f aca="false">$F$24*$F$14/100/4</f>
        <v>0</v>
      </c>
      <c r="J40" s="123" t="n">
        <f aca="false">$F$24*$F$14/100/4</f>
        <v>0</v>
      </c>
      <c r="K40" s="123" t="n">
        <f aca="false">$F$24*$F$14/100/4</f>
        <v>0</v>
      </c>
      <c r="L40" s="123" t="n">
        <f aca="false">$F$24*$F$15/100/4</f>
        <v>0</v>
      </c>
      <c r="M40" s="123" t="n">
        <f aca="false">$F$24*$F$15/100/4</f>
        <v>0</v>
      </c>
      <c r="N40" s="123" t="n">
        <f aca="false">$F$24*$F$15/100/4</f>
        <v>0</v>
      </c>
      <c r="O40" s="123" t="n">
        <f aca="false">$F$24*$F$15/100/4</f>
        <v>0</v>
      </c>
      <c r="P40" s="123" t="n">
        <f aca="false">$F$24*$F$16/100/4</f>
        <v>0</v>
      </c>
      <c r="Q40" s="123" t="n">
        <f aca="false">$F$24*$F$16/100/4</f>
        <v>0</v>
      </c>
      <c r="R40" s="123" t="n">
        <f aca="false">$F$24*$F$16/100/4</f>
        <v>0</v>
      </c>
      <c r="S40" s="123" t="n">
        <f aca="false">$F$24*$F$16/100/4</f>
        <v>0</v>
      </c>
      <c r="T40" s="123" t="n">
        <f aca="false">$F$24*$F$17/100/4</f>
        <v>0</v>
      </c>
      <c r="U40" s="123" t="n">
        <f aca="false">$F$24*$F$17/100/4</f>
        <v>0</v>
      </c>
      <c r="V40" s="123" t="n">
        <f aca="false">$F$24*$F$17/100/4</f>
        <v>0</v>
      </c>
      <c r="W40" s="123" t="n">
        <f aca="false">$F$24*$F$17/100/4</f>
        <v>0</v>
      </c>
      <c r="X40" s="123" t="n">
        <f aca="false">$F$24*$F$18/100/4</f>
        <v>0</v>
      </c>
      <c r="Y40" s="123" t="n">
        <f aca="false">$F$24*$F$18/100/4</f>
        <v>0</v>
      </c>
      <c r="Z40" s="123" t="n">
        <f aca="false">$F$24*$F$18/100/4</f>
        <v>0</v>
      </c>
      <c r="AA40" s="123" t="n">
        <f aca="false">$F$24*$F$18/100/4</f>
        <v>0</v>
      </c>
      <c r="AB40" s="123" t="n">
        <f aca="false">$F$24*$F$19/100/4</f>
        <v>0</v>
      </c>
      <c r="AC40" s="123" t="n">
        <f aca="false">$F$24*$F$19/100/4</f>
        <v>0</v>
      </c>
      <c r="AD40" s="123" t="n">
        <f aca="false">$F$24*$F$19/100/4</f>
        <v>0</v>
      </c>
      <c r="AE40" s="123" t="n">
        <f aca="false">$F$24*$F$19/100/4</f>
        <v>0</v>
      </c>
      <c r="AF40" s="123" t="n">
        <f aca="false">$F$24*$F$20/100/4</f>
        <v>0</v>
      </c>
      <c r="AG40" s="123" t="n">
        <f aca="false">$F$24*$F$20/100/4</f>
        <v>0</v>
      </c>
      <c r="AH40" s="123" t="n">
        <f aca="false">$F$24*$F$20/100/4</f>
        <v>0</v>
      </c>
      <c r="AI40" s="123" t="n">
        <f aca="false">$F$24*$F$20/100/4</f>
        <v>0</v>
      </c>
      <c r="AJ40" s="123" t="n">
        <f aca="false">$F$24*$F$21/100/4</f>
        <v>0</v>
      </c>
      <c r="AK40" s="123" t="n">
        <f aca="false">$F$24*$F$21/100/4</f>
        <v>0</v>
      </c>
      <c r="AL40" s="123" t="n">
        <f aca="false">$F$24*$F$21/100/4</f>
        <v>0</v>
      </c>
      <c r="AM40" s="123" t="n">
        <f aca="false">$F$24*$F$21/100/4</f>
        <v>0</v>
      </c>
      <c r="AN40" s="123"/>
      <c r="AO40" s="123"/>
      <c r="AP40" s="123"/>
      <c r="AQ40" s="123"/>
    </row>
    <row r="41" customFormat="false" ht="15" hidden="false" customHeight="false" outlineLevel="0" collapsed="false">
      <c r="A41" s="24" t="s">
        <v>199</v>
      </c>
      <c r="D41" s="121" t="n">
        <f aca="false">SUM(E41:AZ41)</f>
        <v>0</v>
      </c>
      <c r="E41" s="121"/>
      <c r="F41" s="121"/>
      <c r="G41" s="121"/>
      <c r="H41" s="123" t="n">
        <f aca="false">$F$25*$F$14/100/4</f>
        <v>0</v>
      </c>
      <c r="I41" s="123" t="n">
        <f aca="false">$F$25*$F$14/100/4</f>
        <v>0</v>
      </c>
      <c r="J41" s="123" t="n">
        <f aca="false">$F$25*$F$14/100/4</f>
        <v>0</v>
      </c>
      <c r="K41" s="123" t="n">
        <f aca="false">$F$25*$F$14/100/4</f>
        <v>0</v>
      </c>
      <c r="L41" s="123" t="n">
        <f aca="false">$F$25*$F$15/100/4</f>
        <v>0</v>
      </c>
      <c r="M41" s="123" t="n">
        <f aca="false">$F$25*$F$15/100/4</f>
        <v>0</v>
      </c>
      <c r="N41" s="123" t="n">
        <f aca="false">$F$25*$F$15/100/4</f>
        <v>0</v>
      </c>
      <c r="O41" s="123" t="n">
        <f aca="false">$F$25*$F$15/100/4</f>
        <v>0</v>
      </c>
      <c r="P41" s="123" t="n">
        <f aca="false">$F$25*$F$16/100/4</f>
        <v>0</v>
      </c>
      <c r="Q41" s="123" t="n">
        <f aca="false">$F$25*$F$16/100/4</f>
        <v>0</v>
      </c>
      <c r="R41" s="123" t="n">
        <f aca="false">$F$25*$F$16/100/4</f>
        <v>0</v>
      </c>
      <c r="S41" s="123" t="n">
        <f aca="false">$F$25*$F$16/100/4</f>
        <v>0</v>
      </c>
      <c r="T41" s="123" t="n">
        <f aca="false">$F$25*$F$17/100/4</f>
        <v>0</v>
      </c>
      <c r="U41" s="123" t="n">
        <f aca="false">$F$25*$F$17/100/4</f>
        <v>0</v>
      </c>
      <c r="V41" s="123" t="n">
        <f aca="false">$F$25*$F$17/100/4</f>
        <v>0</v>
      </c>
      <c r="W41" s="123" t="n">
        <f aca="false">$F$25*$F$17/100/4</f>
        <v>0</v>
      </c>
      <c r="X41" s="123" t="n">
        <f aca="false">$F$25*$F$18/100/4</f>
        <v>0</v>
      </c>
      <c r="Y41" s="123" t="n">
        <f aca="false">$F$25*$F$18/100/4</f>
        <v>0</v>
      </c>
      <c r="Z41" s="123" t="n">
        <f aca="false">$F$25*$F$18/100/4</f>
        <v>0</v>
      </c>
      <c r="AA41" s="123" t="n">
        <f aca="false">$F$25*$F$18/100/4</f>
        <v>0</v>
      </c>
      <c r="AB41" s="123" t="n">
        <f aca="false">$F$25*$F$19/100/4</f>
        <v>0</v>
      </c>
      <c r="AC41" s="123" t="n">
        <f aca="false">$F$25*$F$19/100/4</f>
        <v>0</v>
      </c>
      <c r="AD41" s="123" t="n">
        <f aca="false">$F$25*$F$19/100/4</f>
        <v>0</v>
      </c>
      <c r="AE41" s="123" t="n">
        <f aca="false">$F$25*$F$19/100/4</f>
        <v>0</v>
      </c>
      <c r="AF41" s="123" t="n">
        <f aca="false">$F$25*$F$20/100/4</f>
        <v>0</v>
      </c>
      <c r="AG41" s="123" t="n">
        <f aca="false">$F$25*$F$20/100/4</f>
        <v>0</v>
      </c>
      <c r="AH41" s="123" t="n">
        <f aca="false">$F$25*$F$20/100/4</f>
        <v>0</v>
      </c>
      <c r="AI41" s="123" t="n">
        <f aca="false">$F$25*$F$20/100/4</f>
        <v>0</v>
      </c>
      <c r="AJ41" s="123" t="n">
        <f aca="false">$F$25*$F$21/100/4</f>
        <v>0</v>
      </c>
      <c r="AK41" s="123" t="n">
        <f aca="false">$F$25*$F$21/100/4</f>
        <v>0</v>
      </c>
      <c r="AL41" s="123" t="n">
        <f aca="false">$F$25*$F$21/100/4</f>
        <v>0</v>
      </c>
      <c r="AM41" s="123" t="n">
        <f aca="false">$F$25*$F$21/100/4</f>
        <v>0</v>
      </c>
      <c r="AN41" s="123"/>
      <c r="AO41" s="123"/>
      <c r="AP41" s="123"/>
      <c r="AQ41" s="123"/>
    </row>
    <row r="42" s="125" customFormat="true" ht="15" hidden="false" customHeight="false" outlineLevel="0" collapsed="false">
      <c r="A42" s="24" t="s">
        <v>200</v>
      </c>
      <c r="B42" s="24"/>
      <c r="C42" s="24"/>
      <c r="D42" s="121" t="n">
        <f aca="false">SUM(E42:AZ42)</f>
        <v>0</v>
      </c>
      <c r="E42" s="121"/>
      <c r="F42" s="121"/>
      <c r="G42" s="121"/>
      <c r="H42" s="121"/>
      <c r="I42" s="123" t="n">
        <f aca="false">$G$24*$G$14/100/4</f>
        <v>0</v>
      </c>
      <c r="J42" s="123" t="n">
        <f aca="false">$G$24*$G$14/100/4</f>
        <v>0</v>
      </c>
      <c r="K42" s="123" t="n">
        <f aca="false">$G$24*$G$14/100/4</f>
        <v>0</v>
      </c>
      <c r="L42" s="123" t="n">
        <f aca="false">$G$24*$G$14/100/4</f>
        <v>0</v>
      </c>
      <c r="M42" s="123" t="n">
        <f aca="false">$G$24*$G$15/100/4</f>
        <v>0</v>
      </c>
      <c r="N42" s="123" t="n">
        <f aca="false">$G$24*$G$15/100/4</f>
        <v>0</v>
      </c>
      <c r="O42" s="123" t="n">
        <f aca="false">$G$24*$G$15/100/4</f>
        <v>0</v>
      </c>
      <c r="P42" s="123" t="n">
        <f aca="false">$G$24*$G$15/100/4</f>
        <v>0</v>
      </c>
      <c r="Q42" s="123" t="n">
        <f aca="false">$G$24*$G$16/100/4</f>
        <v>0</v>
      </c>
      <c r="R42" s="123" t="n">
        <f aca="false">$G$24*$G$16/100/4</f>
        <v>0</v>
      </c>
      <c r="S42" s="123" t="n">
        <f aca="false">$G$24*$G$16/100/4</f>
        <v>0</v>
      </c>
      <c r="T42" s="123" t="n">
        <f aca="false">$G$24*$G$16/100/4</f>
        <v>0</v>
      </c>
      <c r="U42" s="123" t="n">
        <f aca="false">$G$24*$G$17/100/4</f>
        <v>0</v>
      </c>
      <c r="V42" s="123" t="n">
        <f aca="false">$G$24*$G$17/100/4</f>
        <v>0</v>
      </c>
      <c r="W42" s="123" t="n">
        <f aca="false">$G$24*$G$17/100/4</f>
        <v>0</v>
      </c>
      <c r="X42" s="123" t="n">
        <f aca="false">$G$24*$G$17/100/4</f>
        <v>0</v>
      </c>
      <c r="Y42" s="123" t="n">
        <f aca="false">$G$24*$G$18/100/4</f>
        <v>0</v>
      </c>
      <c r="Z42" s="123" t="n">
        <f aca="false">$G$24*$G$18/100/4</f>
        <v>0</v>
      </c>
      <c r="AA42" s="123" t="n">
        <f aca="false">$G$24*$G$18/100/4</f>
        <v>0</v>
      </c>
      <c r="AB42" s="123" t="n">
        <f aca="false">$G$24*$G$18/100/4</f>
        <v>0</v>
      </c>
      <c r="AC42" s="123" t="n">
        <f aca="false">$G$24*$G$19/100/4</f>
        <v>0</v>
      </c>
      <c r="AD42" s="123" t="n">
        <f aca="false">$G$24*$G$19/100/4</f>
        <v>0</v>
      </c>
      <c r="AE42" s="123" t="n">
        <f aca="false">$G$24*$G$19/100/4</f>
        <v>0</v>
      </c>
      <c r="AF42" s="123" t="n">
        <f aca="false">$G$24*$G$19/100/4</f>
        <v>0</v>
      </c>
      <c r="AG42" s="123" t="n">
        <f aca="false">$G$24*$G$20/100/4</f>
        <v>0</v>
      </c>
      <c r="AH42" s="123" t="n">
        <f aca="false">$G$24*$G$20/100/4</f>
        <v>0</v>
      </c>
      <c r="AI42" s="123" t="n">
        <f aca="false">$G$24*$G$20/100/4</f>
        <v>0</v>
      </c>
      <c r="AJ42" s="123" t="n">
        <f aca="false">$G$24*$G$20/100/4</f>
        <v>0</v>
      </c>
      <c r="AK42" s="123" t="n">
        <f aca="false">$G$24*$G$21/100/4</f>
        <v>0</v>
      </c>
      <c r="AL42" s="123" t="n">
        <f aca="false">$G$24*$G$21/100/4</f>
        <v>0</v>
      </c>
      <c r="AM42" s="123" t="n">
        <f aca="false">$G$24*$G$21/100/4</f>
        <v>0</v>
      </c>
      <c r="AN42" s="123" t="n">
        <f aca="false">$G$24*$G$21/100/4</f>
        <v>0</v>
      </c>
      <c r="AO42" s="123"/>
      <c r="AP42" s="123"/>
      <c r="AQ42" s="123"/>
      <c r="AR42" s="123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</row>
    <row r="43" s="125" customFormat="true" ht="15" hidden="false" customHeight="false" outlineLevel="0" collapsed="false">
      <c r="A43" s="24" t="s">
        <v>201</v>
      </c>
      <c r="B43" s="24"/>
      <c r="C43" s="24"/>
      <c r="D43" s="121" t="n">
        <f aca="false">SUM(E43:AZ43)</f>
        <v>0</v>
      </c>
      <c r="E43" s="121"/>
      <c r="F43" s="121"/>
      <c r="G43" s="121"/>
      <c r="H43" s="121"/>
      <c r="I43" s="123" t="n">
        <f aca="false">$G$25*$G$14/100/4</f>
        <v>0</v>
      </c>
      <c r="J43" s="123" t="n">
        <f aca="false">$G$25*$G$14/100/4</f>
        <v>0</v>
      </c>
      <c r="K43" s="123" t="n">
        <f aca="false">$G$25*$G$14/100/4</f>
        <v>0</v>
      </c>
      <c r="L43" s="123" t="n">
        <f aca="false">$G$25*$G$14/100/4</f>
        <v>0</v>
      </c>
      <c r="M43" s="123" t="n">
        <f aca="false">$G$25*$G$15/100/4</f>
        <v>0</v>
      </c>
      <c r="N43" s="123" t="n">
        <f aca="false">$G$25*$G$15/100/4</f>
        <v>0</v>
      </c>
      <c r="O43" s="123" t="n">
        <f aca="false">$G$25*$G$15/100/4</f>
        <v>0</v>
      </c>
      <c r="P43" s="123" t="n">
        <f aca="false">$G$25*$G$15/100/4</f>
        <v>0</v>
      </c>
      <c r="Q43" s="123" t="n">
        <f aca="false">$G$25*$G$16/100/4</f>
        <v>0</v>
      </c>
      <c r="R43" s="123" t="n">
        <f aca="false">$G$25*$G$16/100/4</f>
        <v>0</v>
      </c>
      <c r="S43" s="123" t="n">
        <f aca="false">$G$25*$G$16/100/4</f>
        <v>0</v>
      </c>
      <c r="T43" s="123" t="n">
        <f aca="false">$G$25*$G$16/100/4</f>
        <v>0</v>
      </c>
      <c r="U43" s="123" t="n">
        <f aca="false">$G$25*$G$17/100/4</f>
        <v>0</v>
      </c>
      <c r="V43" s="123" t="n">
        <f aca="false">$G$25*$G$17/100/4</f>
        <v>0</v>
      </c>
      <c r="W43" s="123" t="n">
        <f aca="false">$G$25*$G$17/100/4</f>
        <v>0</v>
      </c>
      <c r="X43" s="123" t="n">
        <f aca="false">$G$25*$G$17/100/4</f>
        <v>0</v>
      </c>
      <c r="Y43" s="123" t="n">
        <f aca="false">$G$25*$G$18/100/4</f>
        <v>0</v>
      </c>
      <c r="Z43" s="123" t="n">
        <f aca="false">$G$25*$G$18/100/4</f>
        <v>0</v>
      </c>
      <c r="AA43" s="123" t="n">
        <f aca="false">$G$25*$G$18/100/4</f>
        <v>0</v>
      </c>
      <c r="AB43" s="123" t="n">
        <f aca="false">$G$25*$G$18/100/4</f>
        <v>0</v>
      </c>
      <c r="AC43" s="123" t="n">
        <f aca="false">$G$25*$G$19/100/4</f>
        <v>0</v>
      </c>
      <c r="AD43" s="123" t="n">
        <f aca="false">$G$25*$G$19/100/4</f>
        <v>0</v>
      </c>
      <c r="AE43" s="123" t="n">
        <f aca="false">$G$25*$G$19/100/4</f>
        <v>0</v>
      </c>
      <c r="AF43" s="123" t="n">
        <f aca="false">$G$25*$G$19/100/4</f>
        <v>0</v>
      </c>
      <c r="AG43" s="123" t="n">
        <f aca="false">$G$25*$G$20/100/4</f>
        <v>0</v>
      </c>
      <c r="AH43" s="123" t="n">
        <f aca="false">$G$25*$G$20/100/4</f>
        <v>0</v>
      </c>
      <c r="AI43" s="123" t="n">
        <f aca="false">$G$25*$G$20/100/4</f>
        <v>0</v>
      </c>
      <c r="AJ43" s="123" t="n">
        <f aca="false">$G$25*$G$20/100/4</f>
        <v>0</v>
      </c>
      <c r="AK43" s="123" t="n">
        <f aca="false">$G$25*$G$21/100/4</f>
        <v>0</v>
      </c>
      <c r="AL43" s="123" t="n">
        <f aca="false">$G$25*$G$21/100/4</f>
        <v>0</v>
      </c>
      <c r="AM43" s="123" t="n">
        <f aca="false">$G$25*$G$21/100/4</f>
        <v>0</v>
      </c>
      <c r="AN43" s="123" t="n">
        <f aca="false">$G$25*$G$21/100/4</f>
        <v>0</v>
      </c>
      <c r="AO43" s="123"/>
      <c r="AP43" s="123"/>
      <c r="AQ43" s="123"/>
      <c r="AR43" s="123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</row>
    <row r="44" customFormat="false" ht="15" hidden="false" customHeight="false" outlineLevel="0" collapsed="false">
      <c r="A44" s="24" t="s">
        <v>202</v>
      </c>
      <c r="D44" s="121" t="n">
        <f aca="false">SUM(E44:AZ44)</f>
        <v>0</v>
      </c>
      <c r="E44" s="121"/>
      <c r="F44" s="121"/>
      <c r="G44" s="121"/>
      <c r="H44" s="121"/>
      <c r="I44" s="121"/>
      <c r="J44" s="123" t="n">
        <f aca="false">$H$24*$H$14/100/4</f>
        <v>0</v>
      </c>
      <c r="K44" s="123" t="n">
        <f aca="false">$H$24*$H$14/100/4</f>
        <v>0</v>
      </c>
      <c r="L44" s="123" t="n">
        <f aca="false">$H$24*$H$14/100/4</f>
        <v>0</v>
      </c>
      <c r="M44" s="123" t="n">
        <f aca="false">$H$24*$H$14/100/4</f>
        <v>0</v>
      </c>
      <c r="N44" s="123" t="n">
        <f aca="false">$H$24*$H$15/100/4</f>
        <v>0</v>
      </c>
      <c r="O44" s="123" t="n">
        <f aca="false">$H$24*$H$15/100/4</f>
        <v>0</v>
      </c>
      <c r="P44" s="123" t="n">
        <f aca="false">$H$24*$H$15/100/4</f>
        <v>0</v>
      </c>
      <c r="Q44" s="123" t="n">
        <f aca="false">$H$24*$H$15/100/4</f>
        <v>0</v>
      </c>
      <c r="R44" s="123" t="n">
        <f aca="false">$H$24*$H$16/100/4</f>
        <v>0</v>
      </c>
      <c r="S44" s="123" t="n">
        <f aca="false">$H$24*$H$16/100/4</f>
        <v>0</v>
      </c>
      <c r="T44" s="123" t="n">
        <f aca="false">$H$24*$H$16/100/4</f>
        <v>0</v>
      </c>
      <c r="U44" s="123" t="n">
        <f aca="false">$H$24*$H$16/100/4</f>
        <v>0</v>
      </c>
      <c r="V44" s="123" t="n">
        <f aca="false">$H$24*$H$17/100/4</f>
        <v>0</v>
      </c>
      <c r="W44" s="123" t="n">
        <f aca="false">$H$24*$H$17/100/4</f>
        <v>0</v>
      </c>
      <c r="X44" s="123" t="n">
        <f aca="false">$H$24*$H$17/100/4</f>
        <v>0</v>
      </c>
      <c r="Y44" s="123" t="n">
        <f aca="false">$H$24*$H$17/100/4</f>
        <v>0</v>
      </c>
      <c r="Z44" s="123" t="n">
        <f aca="false">$H$24*$H$18/100/4</f>
        <v>0</v>
      </c>
      <c r="AA44" s="123" t="n">
        <f aca="false">$H$24*$H$18/100/4</f>
        <v>0</v>
      </c>
      <c r="AB44" s="123" t="n">
        <f aca="false">$H$24*$H$18/100/4</f>
        <v>0</v>
      </c>
      <c r="AC44" s="123" t="n">
        <f aca="false">$H$24*$H$18/100/4</f>
        <v>0</v>
      </c>
      <c r="AD44" s="123" t="n">
        <f aca="false">$H$24*$H$19/100/4</f>
        <v>0</v>
      </c>
      <c r="AE44" s="123" t="n">
        <f aca="false">$H$24*$H$19/100/4</f>
        <v>0</v>
      </c>
      <c r="AF44" s="123" t="n">
        <f aca="false">$H$24*$H$19/100/4</f>
        <v>0</v>
      </c>
      <c r="AG44" s="123" t="n">
        <f aca="false">$H$24*$H$19/100/4</f>
        <v>0</v>
      </c>
      <c r="AH44" s="123" t="n">
        <f aca="false">$H$24*$H$20/100/4</f>
        <v>0</v>
      </c>
      <c r="AI44" s="123" t="n">
        <f aca="false">$H$24*$H$20/100/4</f>
        <v>0</v>
      </c>
      <c r="AJ44" s="123" t="n">
        <f aca="false">$H$24*$H$20/100/4</f>
        <v>0</v>
      </c>
      <c r="AK44" s="123" t="n">
        <f aca="false">$H$24*$H$20/100/4</f>
        <v>0</v>
      </c>
      <c r="AL44" s="123" t="n">
        <f aca="false">$H$24*$H$21/100/4</f>
        <v>0</v>
      </c>
      <c r="AM44" s="123" t="n">
        <f aca="false">$H$24*$H$21/100/4</f>
        <v>0</v>
      </c>
      <c r="AN44" s="123" t="n">
        <f aca="false">$H$24*$H$21/100/4</f>
        <v>0</v>
      </c>
      <c r="AO44" s="123" t="n">
        <f aca="false">$H$24*$H$21/100/4</f>
        <v>0</v>
      </c>
      <c r="AP44" s="123"/>
      <c r="AQ44" s="123"/>
      <c r="AR44" s="123"/>
    </row>
    <row r="45" customFormat="false" ht="15" hidden="false" customHeight="false" outlineLevel="0" collapsed="false">
      <c r="A45" s="24" t="s">
        <v>203</v>
      </c>
      <c r="D45" s="121" t="n">
        <f aca="false">SUM(E45:AZ45)</f>
        <v>0</v>
      </c>
      <c r="E45" s="121"/>
      <c r="F45" s="121"/>
      <c r="G45" s="121"/>
      <c r="H45" s="121"/>
      <c r="I45" s="121"/>
      <c r="J45" s="123" t="n">
        <f aca="false">$H$25*$H$14/100/4</f>
        <v>0</v>
      </c>
      <c r="K45" s="123" t="n">
        <f aca="false">$H$25*$H$14/100/4</f>
        <v>0</v>
      </c>
      <c r="L45" s="123" t="n">
        <f aca="false">$H$25*$H$14/100/4</f>
        <v>0</v>
      </c>
      <c r="M45" s="123" t="n">
        <f aca="false">$H$25*$H$14/100/4</f>
        <v>0</v>
      </c>
      <c r="N45" s="123" t="n">
        <f aca="false">$H$25*$H$15/100/4</f>
        <v>0</v>
      </c>
      <c r="O45" s="123" t="n">
        <f aca="false">$H$25*$H$15/100/4</f>
        <v>0</v>
      </c>
      <c r="P45" s="123" t="n">
        <f aca="false">$H$25*$H$15/100/4</f>
        <v>0</v>
      </c>
      <c r="Q45" s="123" t="n">
        <f aca="false">$H$25*$H$15/100/4</f>
        <v>0</v>
      </c>
      <c r="R45" s="123" t="n">
        <f aca="false">$H$25*$H$16/100/4</f>
        <v>0</v>
      </c>
      <c r="S45" s="123" t="n">
        <f aca="false">$H$25*$H$16/100/4</f>
        <v>0</v>
      </c>
      <c r="T45" s="123" t="n">
        <f aca="false">$H$25*$H$16/100/4</f>
        <v>0</v>
      </c>
      <c r="U45" s="123" t="n">
        <f aca="false">$H$25*$H$16/100/4</f>
        <v>0</v>
      </c>
      <c r="V45" s="123" t="n">
        <f aca="false">$H$25*$H$17/100/4</f>
        <v>0</v>
      </c>
      <c r="W45" s="123" t="n">
        <f aca="false">$H$25*$H$17/100/4</f>
        <v>0</v>
      </c>
      <c r="X45" s="123" t="n">
        <f aca="false">$H$25*$H$17/100/4</f>
        <v>0</v>
      </c>
      <c r="Y45" s="123" t="n">
        <f aca="false">$H$25*$H$17/100/4</f>
        <v>0</v>
      </c>
      <c r="Z45" s="123" t="n">
        <f aca="false">$H$25*$H$18/100/4</f>
        <v>0</v>
      </c>
      <c r="AA45" s="123" t="n">
        <f aca="false">$H$25*$H$18/100/4</f>
        <v>0</v>
      </c>
      <c r="AB45" s="123" t="n">
        <f aca="false">$H$25*$H$18/100/4</f>
        <v>0</v>
      </c>
      <c r="AC45" s="123" t="n">
        <f aca="false">$H$25*$H$18/100/4</f>
        <v>0</v>
      </c>
      <c r="AD45" s="123" t="n">
        <f aca="false">$H$25*$H$19/100/4</f>
        <v>0</v>
      </c>
      <c r="AE45" s="123" t="n">
        <f aca="false">$H$25*$H$19/100/4</f>
        <v>0</v>
      </c>
      <c r="AF45" s="123" t="n">
        <f aca="false">$H$25*$H$19/100/4</f>
        <v>0</v>
      </c>
      <c r="AG45" s="123" t="n">
        <f aca="false">$H$25*$H$19/100/4</f>
        <v>0</v>
      </c>
      <c r="AH45" s="123" t="n">
        <f aca="false">$H$25*$H$20/100/4</f>
        <v>0</v>
      </c>
      <c r="AI45" s="123" t="n">
        <f aca="false">$H$25*$H$20/100/4</f>
        <v>0</v>
      </c>
      <c r="AJ45" s="123" t="n">
        <f aca="false">$H$25*$H$20/100/4</f>
        <v>0</v>
      </c>
      <c r="AK45" s="123" t="n">
        <f aca="false">$H$25*$H$20/100/4</f>
        <v>0</v>
      </c>
      <c r="AL45" s="123" t="n">
        <f aca="false">$H$25*$H$21/100/4</f>
        <v>0</v>
      </c>
      <c r="AM45" s="123" t="n">
        <f aca="false">$H$25*$H$21/100/4</f>
        <v>0</v>
      </c>
      <c r="AN45" s="123" t="n">
        <f aca="false">$H$25*$H$21/100/4</f>
        <v>0</v>
      </c>
      <c r="AO45" s="123" t="n">
        <f aca="false">$H$25*$H$21/100/4</f>
        <v>0</v>
      </c>
      <c r="AP45" s="123"/>
      <c r="AQ45" s="123"/>
      <c r="AR45" s="123"/>
    </row>
    <row r="46" customFormat="false" ht="15" hidden="false" customHeight="false" outlineLevel="0" collapsed="false">
      <c r="A46" s="24" t="s">
        <v>204</v>
      </c>
      <c r="D46" s="121" t="n">
        <f aca="false">SUM(E46:AZ46)</f>
        <v>78277.5</v>
      </c>
      <c r="E46" s="121"/>
      <c r="F46" s="121"/>
      <c r="G46" s="121"/>
      <c r="H46" s="121"/>
      <c r="I46" s="121"/>
      <c r="J46" s="121"/>
      <c r="K46" s="123" t="n">
        <f aca="false">$I$24*$I$14/100/4</f>
        <v>2795.625</v>
      </c>
      <c r="L46" s="123" t="n">
        <f aca="false">$I$24*$I$14/100/4</f>
        <v>2795.625</v>
      </c>
      <c r="M46" s="123" t="n">
        <f aca="false">$I$24*$I$14/100/4</f>
        <v>2795.625</v>
      </c>
      <c r="N46" s="123" t="n">
        <f aca="false">$I$24*$I$14/100/4</f>
        <v>2795.625</v>
      </c>
      <c r="O46" s="123" t="n">
        <f aca="false">$I$24*$I$15/100/4</f>
        <v>2795.625</v>
      </c>
      <c r="P46" s="123" t="n">
        <f aca="false">$I$24*$I$15/100/4</f>
        <v>2795.625</v>
      </c>
      <c r="Q46" s="123" t="n">
        <f aca="false">$I$24*$I$15/100/4</f>
        <v>2795.625</v>
      </c>
      <c r="R46" s="123" t="n">
        <f aca="false">$I$24*$I$15/100/4</f>
        <v>2795.625</v>
      </c>
      <c r="S46" s="123" t="n">
        <f aca="false">$I$24*$I$16/100/4</f>
        <v>2795.625</v>
      </c>
      <c r="T46" s="123" t="n">
        <f aca="false">$I$24*$I$16/100/4</f>
        <v>2795.625</v>
      </c>
      <c r="U46" s="123" t="n">
        <f aca="false">$I$24*$I$16/100/4</f>
        <v>2795.625</v>
      </c>
      <c r="V46" s="123" t="n">
        <f aca="false">$I$24*$I$16/100/4</f>
        <v>2795.625</v>
      </c>
      <c r="W46" s="123" t="n">
        <f aca="false">$I$24*$I$17/100/4</f>
        <v>2236.5</v>
      </c>
      <c r="X46" s="123" t="n">
        <f aca="false">$I$24*$I$17/100/4</f>
        <v>2236.5</v>
      </c>
      <c r="Y46" s="123" t="n">
        <f aca="false">$I$24*$I$17/100/4</f>
        <v>2236.5</v>
      </c>
      <c r="Z46" s="123" t="n">
        <f aca="false">$I$24*$I$17/100/4</f>
        <v>2236.5</v>
      </c>
      <c r="AA46" s="123" t="n">
        <f aca="false">$I$24*$I$18/100/4</f>
        <v>2236.5</v>
      </c>
      <c r="AB46" s="123" t="n">
        <f aca="false">$I$24*$I$18/100/4</f>
        <v>2236.5</v>
      </c>
      <c r="AC46" s="123" t="n">
        <f aca="false">$I$24*$I$18/100/4</f>
        <v>2236.5</v>
      </c>
      <c r="AD46" s="123" t="n">
        <f aca="false">$I$24*$I$18/100/4</f>
        <v>2236.5</v>
      </c>
      <c r="AE46" s="123" t="n">
        <f aca="false">$I$24*$I$19/100/4</f>
        <v>2236.5</v>
      </c>
      <c r="AF46" s="123" t="n">
        <f aca="false">$I$24*$I$19/100/4</f>
        <v>2236.5</v>
      </c>
      <c r="AG46" s="123" t="n">
        <f aca="false">$I$24*$I$19/100/4</f>
        <v>2236.5</v>
      </c>
      <c r="AH46" s="123" t="n">
        <f aca="false">$I$24*$I$19/100/4</f>
        <v>2236.5</v>
      </c>
      <c r="AI46" s="123" t="n">
        <f aca="false">$I$24*$I$20/100/4</f>
        <v>2236.5</v>
      </c>
      <c r="AJ46" s="123" t="n">
        <f aca="false">$I$24*$I$20/100/4</f>
        <v>2236.5</v>
      </c>
      <c r="AK46" s="123" t="n">
        <f aca="false">$I$24*$I$20/100/4</f>
        <v>2236.5</v>
      </c>
      <c r="AL46" s="123" t="n">
        <f aca="false">$I$24*$I$20/100/4</f>
        <v>2236.5</v>
      </c>
      <c r="AM46" s="123" t="n">
        <f aca="false">$I$24*$I$21/100/4</f>
        <v>2236.5</v>
      </c>
      <c r="AN46" s="123" t="n">
        <f aca="false">$I$24*$I$21/100/4</f>
        <v>2236.5</v>
      </c>
      <c r="AO46" s="123" t="n">
        <f aca="false">$I$24*$I$21/100/4</f>
        <v>2236.5</v>
      </c>
      <c r="AP46" s="123" t="n">
        <f aca="false">$I$24*$I$21/100/4</f>
        <v>2236.5</v>
      </c>
      <c r="AQ46" s="123"/>
      <c r="AR46" s="123"/>
      <c r="AS46" s="123"/>
    </row>
    <row r="47" customFormat="false" ht="15" hidden="false" customHeight="false" outlineLevel="0" collapsed="false">
      <c r="A47" s="24" t="s">
        <v>205</v>
      </c>
      <c r="D47" s="121" t="n">
        <f aca="false">SUM(E47:AZ47)</f>
        <v>175341.6</v>
      </c>
      <c r="E47" s="121"/>
      <c r="F47" s="121"/>
      <c r="G47" s="121"/>
      <c r="H47" s="121"/>
      <c r="I47" s="121"/>
      <c r="J47" s="121"/>
      <c r="K47" s="123" t="n">
        <f aca="false">$I$25*$I$14/100/4</f>
        <v>6262.2</v>
      </c>
      <c r="L47" s="123" t="n">
        <f aca="false">$I$25*$I$14/100/4</f>
        <v>6262.2</v>
      </c>
      <c r="M47" s="123" t="n">
        <f aca="false">$I$25*$I$14/100/4</f>
        <v>6262.2</v>
      </c>
      <c r="N47" s="123" t="n">
        <f aca="false">$I$25*$I$14/100/4</f>
        <v>6262.2</v>
      </c>
      <c r="O47" s="123" t="n">
        <f aca="false">$I$25*$I$15/100/4</f>
        <v>6262.2</v>
      </c>
      <c r="P47" s="123" t="n">
        <f aca="false">$I$25*$I$15/100/4</f>
        <v>6262.2</v>
      </c>
      <c r="Q47" s="123" t="n">
        <f aca="false">$I$25*$I$15/100/4</f>
        <v>6262.2</v>
      </c>
      <c r="R47" s="123" t="n">
        <f aca="false">$I$25*$I$15/100/4</f>
        <v>6262.2</v>
      </c>
      <c r="S47" s="123" t="n">
        <f aca="false">$I$25*$I$16/100/4</f>
        <v>6262.2</v>
      </c>
      <c r="T47" s="123" t="n">
        <f aca="false">$I$25*$I$16/100/4</f>
        <v>6262.2</v>
      </c>
      <c r="U47" s="123" t="n">
        <f aca="false">$I$25*$I$16/100/4</f>
        <v>6262.2</v>
      </c>
      <c r="V47" s="123" t="n">
        <f aca="false">$I$25*$I$16/100/4</f>
        <v>6262.2</v>
      </c>
      <c r="W47" s="123" t="n">
        <f aca="false">$I$25*$I$17/100/4</f>
        <v>5009.76</v>
      </c>
      <c r="X47" s="123" t="n">
        <f aca="false">$I$25*$I$17/100/4</f>
        <v>5009.76</v>
      </c>
      <c r="Y47" s="123" t="n">
        <f aca="false">$I$25*$I$17/100/4</f>
        <v>5009.76</v>
      </c>
      <c r="Z47" s="123" t="n">
        <f aca="false">$I$25*$I$17/100/4</f>
        <v>5009.76</v>
      </c>
      <c r="AA47" s="123" t="n">
        <f aca="false">$I$25*$I$18/100/4</f>
        <v>5009.76</v>
      </c>
      <c r="AB47" s="123" t="n">
        <f aca="false">$I$25*$I$18/100/4</f>
        <v>5009.76</v>
      </c>
      <c r="AC47" s="123" t="n">
        <f aca="false">$I$25*$I$18/100/4</f>
        <v>5009.76</v>
      </c>
      <c r="AD47" s="123" t="n">
        <f aca="false">$I$25*$I$18/100/4</f>
        <v>5009.76</v>
      </c>
      <c r="AE47" s="123" t="n">
        <f aca="false">$I$25*$I$19/100/4</f>
        <v>5009.76</v>
      </c>
      <c r="AF47" s="123" t="n">
        <f aca="false">$I$25*$I$19/100/4</f>
        <v>5009.76</v>
      </c>
      <c r="AG47" s="123" t="n">
        <f aca="false">$I$25*$I$19/100/4</f>
        <v>5009.76</v>
      </c>
      <c r="AH47" s="123" t="n">
        <f aca="false">$I$25*$I$19/100/4</f>
        <v>5009.76</v>
      </c>
      <c r="AI47" s="123" t="n">
        <f aca="false">$I$25*$I$20/100/4</f>
        <v>5009.76</v>
      </c>
      <c r="AJ47" s="123" t="n">
        <f aca="false">$I$25*$I$20/100/4</f>
        <v>5009.76</v>
      </c>
      <c r="AK47" s="123" t="n">
        <f aca="false">$I$25*$I$20/100/4</f>
        <v>5009.76</v>
      </c>
      <c r="AL47" s="123" t="n">
        <f aca="false">$I$25*$I$20/100/4</f>
        <v>5009.76</v>
      </c>
      <c r="AM47" s="123" t="n">
        <f aca="false">$I$25*$I$21/100/4</f>
        <v>5009.76</v>
      </c>
      <c r="AN47" s="123" t="n">
        <f aca="false">$I$25*$I$21/100/4</f>
        <v>5009.76</v>
      </c>
      <c r="AO47" s="123" t="n">
        <f aca="false">$I$25*$I$21/100/4</f>
        <v>5009.76</v>
      </c>
      <c r="AP47" s="123" t="n">
        <f aca="false">$I$25*$I$21/100/4</f>
        <v>5009.76</v>
      </c>
      <c r="AQ47" s="123"/>
      <c r="AR47" s="123"/>
      <c r="AS47" s="123"/>
      <c r="AT47" s="123"/>
    </row>
    <row r="48" customFormat="false" ht="15" hidden="false" customHeight="false" outlineLevel="0" collapsed="false">
      <c r="A48" s="24" t="s">
        <v>206</v>
      </c>
      <c r="D48" s="121" t="n">
        <f aca="false">SUM(E48:AZ48)</f>
        <v>78277.5</v>
      </c>
      <c r="E48" s="121"/>
      <c r="F48" s="121"/>
      <c r="G48" s="121"/>
      <c r="H48" s="121"/>
      <c r="I48" s="121"/>
      <c r="J48" s="121"/>
      <c r="K48" s="121"/>
      <c r="L48" s="123" t="n">
        <f aca="false">$J$24*$J$14/100/4</f>
        <v>3354.75</v>
      </c>
      <c r="M48" s="123" t="n">
        <f aca="false">$J$24*$J$14/100/4</f>
        <v>3354.75</v>
      </c>
      <c r="N48" s="123" t="n">
        <f aca="false">$J$24*$J$14/100/4</f>
        <v>3354.75</v>
      </c>
      <c r="O48" s="123" t="n">
        <f aca="false">$J$24*$J$14/100/4</f>
        <v>3354.75</v>
      </c>
      <c r="P48" s="123" t="n">
        <f aca="false">$J$24*$J$15/100/4</f>
        <v>3354.75</v>
      </c>
      <c r="Q48" s="123" t="n">
        <f aca="false">$J$24*$J$15/100/4</f>
        <v>3354.75</v>
      </c>
      <c r="R48" s="123" t="n">
        <f aca="false">$J$24*$J$15/100/4</f>
        <v>3354.75</v>
      </c>
      <c r="S48" s="123" t="n">
        <f aca="false">$J$24*$J$15/100/4</f>
        <v>3354.75</v>
      </c>
      <c r="T48" s="123" t="n">
        <f aca="false">$J$24*$J$16/100/4</f>
        <v>3354.75</v>
      </c>
      <c r="U48" s="123" t="n">
        <f aca="false">$J$24*$J$16/100/4</f>
        <v>3354.75</v>
      </c>
      <c r="V48" s="123" t="n">
        <f aca="false">$J$24*$J$16/100/4</f>
        <v>3354.75</v>
      </c>
      <c r="W48" s="123" t="n">
        <f aca="false">$J$24*$J$16/100/4</f>
        <v>3354.75</v>
      </c>
      <c r="X48" s="123" t="n">
        <f aca="false">$J$24*$J$17/100/4</f>
        <v>2795.625</v>
      </c>
      <c r="Y48" s="123" t="n">
        <f aca="false">$J$24*$J$17/100/4</f>
        <v>2795.625</v>
      </c>
      <c r="Z48" s="123" t="n">
        <f aca="false">$J$24*$J$17/100/4</f>
        <v>2795.625</v>
      </c>
      <c r="AA48" s="123" t="n">
        <f aca="false">$J$24*$J$17/100/4</f>
        <v>2795.625</v>
      </c>
      <c r="AB48" s="123" t="n">
        <f aca="false">$J$24*$J$18/100/4</f>
        <v>2236.5</v>
      </c>
      <c r="AC48" s="123" t="n">
        <f aca="false">$J$24*$J$18/100/4</f>
        <v>2236.5</v>
      </c>
      <c r="AD48" s="123" t="n">
        <f aca="false">$J$24*$J$18/100/4</f>
        <v>2236.5</v>
      </c>
      <c r="AE48" s="123" t="n">
        <f aca="false">$J$24*$J$18/100/4</f>
        <v>2236.5</v>
      </c>
      <c r="AF48" s="123" t="n">
        <f aca="false">$J$24*$J$19/100/4</f>
        <v>2236.5</v>
      </c>
      <c r="AG48" s="123" t="n">
        <f aca="false">$J$24*$J$19/100/4</f>
        <v>2236.5</v>
      </c>
      <c r="AH48" s="123" t="n">
        <f aca="false">$J$24*$J$19/100/4</f>
        <v>2236.5</v>
      </c>
      <c r="AI48" s="123" t="n">
        <f aca="false">$J$24*$J$19/100/4</f>
        <v>2236.5</v>
      </c>
      <c r="AJ48" s="123" t="n">
        <f aca="false">$J$24*$J$20/100/4</f>
        <v>2236.5</v>
      </c>
      <c r="AK48" s="123" t="n">
        <f aca="false">$J$24*$J$20/100/4</f>
        <v>2236.5</v>
      </c>
      <c r="AL48" s="123" t="n">
        <f aca="false">$J$24*$J$20/100/4</f>
        <v>2236.5</v>
      </c>
      <c r="AM48" s="123" t="n">
        <f aca="false">$J$24*$J$20/100/4</f>
        <v>2236.5</v>
      </c>
      <c r="AN48" s="123" t="n">
        <f aca="false">$J$24*$J$21/100/4</f>
        <v>0</v>
      </c>
      <c r="AO48" s="123" t="n">
        <f aca="false">$J$24*$J$21/100/4</f>
        <v>0</v>
      </c>
      <c r="AP48" s="123" t="n">
        <f aca="false">$J$24*$J$21/100/4</f>
        <v>0</v>
      </c>
      <c r="AQ48" s="123" t="n">
        <f aca="false">$J$24*$J$21/100/4</f>
        <v>0</v>
      </c>
      <c r="AR48" s="123"/>
      <c r="AS48" s="123"/>
      <c r="AT48" s="123"/>
      <c r="AU48" s="123"/>
    </row>
    <row r="49" customFormat="false" ht="15" hidden="false" customHeight="false" outlineLevel="0" collapsed="false">
      <c r="A49" s="24" t="s">
        <v>207</v>
      </c>
      <c r="D49" s="121" t="n">
        <f aca="false">SUM(E49:AZ49)</f>
        <v>175341.6</v>
      </c>
      <c r="E49" s="121"/>
      <c r="F49" s="121"/>
      <c r="G49" s="121"/>
      <c r="H49" s="121"/>
      <c r="I49" s="121"/>
      <c r="J49" s="121"/>
      <c r="K49" s="121"/>
      <c r="L49" s="123" t="n">
        <f aca="false">$J$25*$J$14/100/4</f>
        <v>7514.64</v>
      </c>
      <c r="M49" s="123" t="n">
        <f aca="false">$J$25*$J$14/100/4</f>
        <v>7514.64</v>
      </c>
      <c r="N49" s="123" t="n">
        <f aca="false">$J$25*$J$14/100/4</f>
        <v>7514.64</v>
      </c>
      <c r="O49" s="123" t="n">
        <f aca="false">$J$25*$J$14/100/4</f>
        <v>7514.64</v>
      </c>
      <c r="P49" s="123" t="n">
        <f aca="false">$J$25*$J$15/100/4</f>
        <v>7514.64</v>
      </c>
      <c r="Q49" s="123" t="n">
        <f aca="false">$J$25*$J$15/100/4</f>
        <v>7514.64</v>
      </c>
      <c r="R49" s="123" t="n">
        <f aca="false">$J$25*$J$15/100/4</f>
        <v>7514.64</v>
      </c>
      <c r="S49" s="123" t="n">
        <f aca="false">$J$25*$J$15/100/4</f>
        <v>7514.64</v>
      </c>
      <c r="T49" s="123" t="n">
        <f aca="false">$J$25*$J$16/100/4</f>
        <v>7514.64</v>
      </c>
      <c r="U49" s="123" t="n">
        <f aca="false">$J$25*$J$16/100/4</f>
        <v>7514.64</v>
      </c>
      <c r="V49" s="123" t="n">
        <f aca="false">$J$25*$J$16/100/4</f>
        <v>7514.64</v>
      </c>
      <c r="W49" s="123" t="n">
        <f aca="false">$J$25*$J$16/100/4</f>
        <v>7514.64</v>
      </c>
      <c r="X49" s="123" t="n">
        <f aca="false">$J$25*$J$17/100/4</f>
        <v>6262.2</v>
      </c>
      <c r="Y49" s="123" t="n">
        <f aca="false">$J$25*$J$17/100/4</f>
        <v>6262.2</v>
      </c>
      <c r="Z49" s="123" t="n">
        <f aca="false">$J$25*$J$17/100/4</f>
        <v>6262.2</v>
      </c>
      <c r="AA49" s="123" t="n">
        <f aca="false">$J$25*$J$17/100/4</f>
        <v>6262.2</v>
      </c>
      <c r="AB49" s="123" t="n">
        <f aca="false">$J$25*$J$18/100/4</f>
        <v>5009.76</v>
      </c>
      <c r="AC49" s="123" t="n">
        <f aca="false">$J$25*$J$18/100/4</f>
        <v>5009.76</v>
      </c>
      <c r="AD49" s="123" t="n">
        <f aca="false">$J$25*$J$18/100/4</f>
        <v>5009.76</v>
      </c>
      <c r="AE49" s="123" t="n">
        <f aca="false">$J$25*$J$18/100/4</f>
        <v>5009.76</v>
      </c>
      <c r="AF49" s="123" t="n">
        <f aca="false">$J$25*$J$19/100/4</f>
        <v>5009.76</v>
      </c>
      <c r="AG49" s="123" t="n">
        <f aca="false">$J$25*$J$19/100/4</f>
        <v>5009.76</v>
      </c>
      <c r="AH49" s="123" t="n">
        <f aca="false">$J$25*$J$19/100/4</f>
        <v>5009.76</v>
      </c>
      <c r="AI49" s="123" t="n">
        <f aca="false">$J$25*$J$19/100/4</f>
        <v>5009.76</v>
      </c>
      <c r="AJ49" s="123" t="n">
        <f aca="false">$J$25*$J$20/100/4</f>
        <v>5009.76</v>
      </c>
      <c r="AK49" s="123" t="n">
        <f aca="false">$J$25*$J$20/100/4</f>
        <v>5009.76</v>
      </c>
      <c r="AL49" s="123" t="n">
        <f aca="false">$J$25*$J$20/100/4</f>
        <v>5009.76</v>
      </c>
      <c r="AM49" s="123" t="n">
        <f aca="false">$J$25*$J$20/100/4</f>
        <v>5009.76</v>
      </c>
      <c r="AN49" s="123" t="n">
        <f aca="false">$J$25*$J$21/100/4</f>
        <v>0</v>
      </c>
      <c r="AO49" s="123" t="n">
        <f aca="false">$J$25*$J$21/100/4</f>
        <v>0</v>
      </c>
      <c r="AP49" s="123" t="n">
        <f aca="false">$J$25*$J$21/100/4</f>
        <v>0</v>
      </c>
      <c r="AQ49" s="123" t="n">
        <f aca="false">$J$25*$J$21/100/4</f>
        <v>0</v>
      </c>
      <c r="AR49" s="123"/>
      <c r="AS49" s="123"/>
      <c r="AT49" s="123"/>
      <c r="AU49" s="126" t="n">
        <f aca="false">AS49</f>
        <v>0</v>
      </c>
      <c r="AV49" s="126" t="n">
        <f aca="false">AU49</f>
        <v>0</v>
      </c>
    </row>
    <row r="50" customFormat="false" ht="15" hidden="false" customHeight="false" outlineLevel="0" collapsed="false">
      <c r="A50" s="24" t="s">
        <v>208</v>
      </c>
      <c r="D50" s="121" t="n">
        <f aca="false">SUM(E50:AZ50)</f>
        <v>73804.5</v>
      </c>
      <c r="E50" s="121"/>
      <c r="F50" s="121"/>
      <c r="G50" s="121"/>
      <c r="H50" s="121"/>
      <c r="I50" s="121"/>
      <c r="J50" s="121"/>
      <c r="K50" s="121"/>
      <c r="L50" s="121"/>
      <c r="M50" s="123" t="n">
        <f aca="false">$K$24*$K$14/100/4</f>
        <v>3690.225</v>
      </c>
      <c r="N50" s="123" t="n">
        <f aca="false">$K$24*$K$14/100/4</f>
        <v>3690.225</v>
      </c>
      <c r="O50" s="123" t="n">
        <f aca="false">$K$24*$K$14/100/4</f>
        <v>3690.225</v>
      </c>
      <c r="P50" s="123" t="n">
        <f aca="false">$K$24*$K$14/100/4</f>
        <v>3690.225</v>
      </c>
      <c r="Q50" s="123" t="n">
        <f aca="false">$K$24*$K$15/100/4</f>
        <v>3690.225</v>
      </c>
      <c r="R50" s="123" t="n">
        <f aca="false">$K$24*$K$15/100/4</f>
        <v>3690.225</v>
      </c>
      <c r="S50" s="123" t="n">
        <f aca="false">$K$24*$K$15/100/4</f>
        <v>3690.225</v>
      </c>
      <c r="T50" s="123" t="n">
        <f aca="false">$K$24*$K$15/100/4</f>
        <v>3690.225</v>
      </c>
      <c r="U50" s="123" t="n">
        <f aca="false">$K$24*$K$16/100/4</f>
        <v>3690.225</v>
      </c>
      <c r="V50" s="123" t="n">
        <f aca="false">$K$24*$K$16/100/4</f>
        <v>3690.225</v>
      </c>
      <c r="W50" s="123" t="n">
        <f aca="false">$K$24*$K$16/100/4</f>
        <v>3690.225</v>
      </c>
      <c r="X50" s="123" t="n">
        <f aca="false">$K$24*$K$16/100/4</f>
        <v>3690.225</v>
      </c>
      <c r="Y50" s="123" t="n">
        <f aca="false">$K$24*$K$17/100/4</f>
        <v>2460.15</v>
      </c>
      <c r="Z50" s="123" t="n">
        <f aca="false">$K$24*$K$17/100/4</f>
        <v>2460.15</v>
      </c>
      <c r="AA50" s="123" t="n">
        <f aca="false">$K$24*$K$17/100/4</f>
        <v>2460.15</v>
      </c>
      <c r="AB50" s="123" t="n">
        <f aca="false">$K$24*$K$17/100/4</f>
        <v>2460.15</v>
      </c>
      <c r="AC50" s="123" t="n">
        <f aca="false">$K$24*$K$18/100/4</f>
        <v>2460.15</v>
      </c>
      <c r="AD50" s="123" t="n">
        <f aca="false">$K$24*$K$18/100/4</f>
        <v>2460.15</v>
      </c>
      <c r="AE50" s="123" t="n">
        <f aca="false">$K$24*$K$18/100/4</f>
        <v>2460.15</v>
      </c>
      <c r="AF50" s="123" t="n">
        <f aca="false">$K$24*$K$18/100/4</f>
        <v>2460.15</v>
      </c>
      <c r="AG50" s="123" t="n">
        <f aca="false">$K$24*$K$19/100/4</f>
        <v>2460.15</v>
      </c>
      <c r="AH50" s="123" t="n">
        <f aca="false">$K$24*$K$19/100/4</f>
        <v>2460.15</v>
      </c>
      <c r="AI50" s="123" t="n">
        <f aca="false">$K$24*$K$19/100/4</f>
        <v>2460.15</v>
      </c>
      <c r="AJ50" s="123" t="n">
        <f aca="false">$K$24*$K$19/100/4</f>
        <v>2460.15</v>
      </c>
      <c r="AK50" s="123" t="n">
        <f aca="false">$K$24*$K$20/100/4</f>
        <v>0</v>
      </c>
      <c r="AL50" s="123" t="n">
        <f aca="false">$K$24*$K$20/100/4</f>
        <v>0</v>
      </c>
      <c r="AM50" s="123" t="n">
        <f aca="false">$K$24*$K$20/100/4</f>
        <v>0</v>
      </c>
      <c r="AN50" s="123" t="n">
        <f aca="false">$K$24*$K$20/100/4</f>
        <v>0</v>
      </c>
      <c r="AO50" s="123" t="n">
        <f aca="false">$K$24*$K$21/100/4</f>
        <v>0</v>
      </c>
      <c r="AP50" s="123" t="n">
        <f aca="false">$K$24*$K$21/100/4</f>
        <v>0</v>
      </c>
      <c r="AQ50" s="123" t="n">
        <f aca="false">$K$24*$K$21/100/4</f>
        <v>0</v>
      </c>
      <c r="AR50" s="123" t="n">
        <f aca="false">$K$24*$K$21/100/4</f>
        <v>0</v>
      </c>
      <c r="AS50" s="123"/>
      <c r="AT50" s="123"/>
      <c r="AU50" s="123"/>
      <c r="AV50" s="123"/>
    </row>
    <row r="51" customFormat="false" ht="15" hidden="false" customHeight="false" outlineLevel="0" collapsed="false">
      <c r="A51" s="24" t="s">
        <v>209</v>
      </c>
      <c r="D51" s="121" t="n">
        <f aca="false">SUM(E51:AZ51)</f>
        <v>112719.6</v>
      </c>
      <c r="E51" s="121"/>
      <c r="F51" s="121"/>
      <c r="G51" s="121"/>
      <c r="H51" s="121"/>
      <c r="I51" s="121"/>
      <c r="J51" s="121"/>
      <c r="K51" s="121"/>
      <c r="L51" s="121"/>
      <c r="M51" s="123" t="n">
        <f aca="false">$K$25*$K$14/100/4</f>
        <v>5635.98</v>
      </c>
      <c r="N51" s="123" t="n">
        <f aca="false">$K$25*$K$14/100/4</f>
        <v>5635.98</v>
      </c>
      <c r="O51" s="123" t="n">
        <f aca="false">$K$25*$K$14/100/4</f>
        <v>5635.98</v>
      </c>
      <c r="P51" s="123" t="n">
        <f aca="false">$K$25*$K$14/100/4</f>
        <v>5635.98</v>
      </c>
      <c r="Q51" s="123" t="n">
        <f aca="false">$K$25*$K$15/100/4</f>
        <v>5635.98</v>
      </c>
      <c r="R51" s="123" t="n">
        <f aca="false">$K$25*$K$15/100/4</f>
        <v>5635.98</v>
      </c>
      <c r="S51" s="123" t="n">
        <f aca="false">$K$25*$K$15/100/4</f>
        <v>5635.98</v>
      </c>
      <c r="T51" s="123" t="n">
        <f aca="false">$K$25*$K$15/100/4</f>
        <v>5635.98</v>
      </c>
      <c r="U51" s="123" t="n">
        <f aca="false">$K$25*$K$16/100/4</f>
        <v>5635.98</v>
      </c>
      <c r="V51" s="123" t="n">
        <f aca="false">$K$25*$K$16/100/4</f>
        <v>5635.98</v>
      </c>
      <c r="W51" s="123" t="n">
        <f aca="false">$K$25*$K$16/100/4</f>
        <v>5635.98</v>
      </c>
      <c r="X51" s="123" t="n">
        <f aca="false">$K$25*$K$16/100/4</f>
        <v>5635.98</v>
      </c>
      <c r="Y51" s="123" t="n">
        <f aca="false">$K$25*$K$17/100/4</f>
        <v>3757.32</v>
      </c>
      <c r="Z51" s="123" t="n">
        <f aca="false">$K$25*$K$17/100/4</f>
        <v>3757.32</v>
      </c>
      <c r="AA51" s="123" t="n">
        <f aca="false">$K$25*$K$17/100/4</f>
        <v>3757.32</v>
      </c>
      <c r="AB51" s="123" t="n">
        <f aca="false">$K$25*$K$17/100/4</f>
        <v>3757.32</v>
      </c>
      <c r="AC51" s="123" t="n">
        <f aca="false">$K$25*$K$18/100/4</f>
        <v>3757.32</v>
      </c>
      <c r="AD51" s="123" t="n">
        <f aca="false">$K$25*$K$18/100/4</f>
        <v>3757.32</v>
      </c>
      <c r="AE51" s="123" t="n">
        <f aca="false">$K$25*$K$18/100/4</f>
        <v>3757.32</v>
      </c>
      <c r="AF51" s="123" t="n">
        <f aca="false">$K$25*$K$18/100/4</f>
        <v>3757.32</v>
      </c>
      <c r="AG51" s="123" t="n">
        <f aca="false">$K$25*$K$19/100/4</f>
        <v>3757.32</v>
      </c>
      <c r="AH51" s="123" t="n">
        <f aca="false">$K$25*$K$19/100/4</f>
        <v>3757.32</v>
      </c>
      <c r="AI51" s="123" t="n">
        <f aca="false">$K$25*$K$19/100/4</f>
        <v>3757.32</v>
      </c>
      <c r="AJ51" s="123" t="n">
        <f aca="false">$K$25*$K$19/100/4</f>
        <v>3757.32</v>
      </c>
      <c r="AK51" s="123" t="n">
        <f aca="false">$K$25*$K$20/100/4</f>
        <v>0</v>
      </c>
      <c r="AL51" s="123" t="n">
        <f aca="false">$K$25*$K$20/100/4</f>
        <v>0</v>
      </c>
      <c r="AM51" s="123" t="n">
        <f aca="false">$K$25*$K$20/100/4</f>
        <v>0</v>
      </c>
      <c r="AN51" s="123" t="n">
        <f aca="false">$K$25*$K$20/100/4</f>
        <v>0</v>
      </c>
      <c r="AO51" s="123" t="n">
        <f aca="false">$K$25*$K$21/100/4</f>
        <v>0</v>
      </c>
      <c r="AP51" s="123" t="n">
        <f aca="false">$K$25*$K$21/100/4</f>
        <v>0</v>
      </c>
      <c r="AQ51" s="123" t="n">
        <f aca="false">$K$25*$K$21/100/4</f>
        <v>0</v>
      </c>
      <c r="AR51" s="123" t="n">
        <f aca="false">$K$25*$K$21/100/4</f>
        <v>0</v>
      </c>
      <c r="AS51" s="123"/>
      <c r="AT51" s="123"/>
      <c r="AU51" s="123"/>
      <c r="AV51" s="123"/>
    </row>
    <row r="52" customFormat="false" ht="15" hidden="false" customHeight="false" outlineLevel="0" collapsed="false">
      <c r="A52" s="24" t="s">
        <v>210</v>
      </c>
      <c r="D52" s="121" t="n">
        <f aca="false">SUM(E52:AZ52)</f>
        <v>51663.15</v>
      </c>
      <c r="E52" s="121"/>
      <c r="F52" s="121"/>
      <c r="G52" s="121"/>
      <c r="H52" s="121"/>
      <c r="I52" s="121"/>
      <c r="J52" s="121"/>
      <c r="K52" s="121"/>
      <c r="L52" s="121"/>
      <c r="M52" s="121"/>
      <c r="N52" s="123" t="n">
        <f aca="false">$L$24*$L$14/100/4</f>
        <v>2583.1575</v>
      </c>
      <c r="O52" s="123" t="n">
        <f aca="false">$L$24*$L$14/100/4</f>
        <v>2583.1575</v>
      </c>
      <c r="P52" s="123" t="n">
        <f aca="false">$L$24*$L$14/100/4</f>
        <v>2583.1575</v>
      </c>
      <c r="Q52" s="123" t="n">
        <f aca="false">$L$24*$L$14/100/4</f>
        <v>2583.1575</v>
      </c>
      <c r="R52" s="123" t="n">
        <f aca="false">$L$24*$L$15/100/4</f>
        <v>2583.1575</v>
      </c>
      <c r="S52" s="123" t="n">
        <f aca="false">$L$24*$L$15/100/4</f>
        <v>2583.1575</v>
      </c>
      <c r="T52" s="123" t="n">
        <f aca="false">$L$24*$L$15/100/4</f>
        <v>2583.1575</v>
      </c>
      <c r="U52" s="123" t="n">
        <f aca="false">$L$24*$L$15/100/4</f>
        <v>2583.1575</v>
      </c>
      <c r="V52" s="123" t="n">
        <f aca="false">$L$24*$L$16/100/4</f>
        <v>2583.1575</v>
      </c>
      <c r="W52" s="123" t="n">
        <f aca="false">$L$24*$L$16/100/4</f>
        <v>2583.1575</v>
      </c>
      <c r="X52" s="123" t="n">
        <f aca="false">$L$24*$L$16/100/4</f>
        <v>2583.1575</v>
      </c>
      <c r="Y52" s="123" t="n">
        <f aca="false">$L$24*$L$16/100/4</f>
        <v>2583.1575</v>
      </c>
      <c r="Z52" s="123" t="n">
        <f aca="false">$L$24*$L$17/100/4</f>
        <v>1722.105</v>
      </c>
      <c r="AA52" s="123" t="n">
        <f aca="false">$L$24*$L$17/100/4</f>
        <v>1722.105</v>
      </c>
      <c r="AB52" s="123" t="n">
        <f aca="false">$L$24*$L$17/100/4</f>
        <v>1722.105</v>
      </c>
      <c r="AC52" s="123" t="n">
        <f aca="false">$L$24*$L$17/100/4</f>
        <v>1722.105</v>
      </c>
      <c r="AD52" s="123" t="n">
        <f aca="false">$L$24*$L$18/100/4</f>
        <v>1722.105</v>
      </c>
      <c r="AE52" s="123" t="n">
        <f aca="false">$L$24*$L$18/100/4</f>
        <v>1722.105</v>
      </c>
      <c r="AF52" s="123" t="n">
        <f aca="false">$L$24*$L$18/100/4</f>
        <v>1722.105</v>
      </c>
      <c r="AG52" s="123" t="n">
        <f aca="false">$L$24*$L$18/100/4</f>
        <v>1722.105</v>
      </c>
      <c r="AH52" s="123" t="n">
        <f aca="false">$L$24*$L$19/100/4</f>
        <v>1722.105</v>
      </c>
      <c r="AI52" s="123" t="n">
        <f aca="false">$L$24*$L$19/100/4</f>
        <v>1722.105</v>
      </c>
      <c r="AJ52" s="123" t="n">
        <f aca="false">$L$24*$L$19/100/4</f>
        <v>1722.105</v>
      </c>
      <c r="AK52" s="123" t="n">
        <f aca="false">$L$24*$L$19/100/4</f>
        <v>1722.105</v>
      </c>
      <c r="AL52" s="123" t="n">
        <f aca="false">$L$24*$L$20/100/4</f>
        <v>0</v>
      </c>
      <c r="AM52" s="123" t="n">
        <f aca="false">$L$24*$L$20/100/4</f>
        <v>0</v>
      </c>
      <c r="AN52" s="123" t="n">
        <f aca="false">$L$24*$L$20/100/4</f>
        <v>0</v>
      </c>
      <c r="AO52" s="123" t="n">
        <f aca="false">$L$24*$L$20/100/4</f>
        <v>0</v>
      </c>
      <c r="AP52" s="123" t="n">
        <f aca="false">$L$24*$L$21/100/4</f>
        <v>0</v>
      </c>
      <c r="AQ52" s="123" t="n">
        <f aca="false">$L$24*$L$21/100/4</f>
        <v>0</v>
      </c>
      <c r="AR52" s="123" t="n">
        <f aca="false">$L$24*$L$21/100/4</f>
        <v>0</v>
      </c>
      <c r="AS52" s="123" t="n">
        <f aca="false">$L$24*$L$21/100/4</f>
        <v>0</v>
      </c>
      <c r="AT52" s="123"/>
      <c r="AU52" s="123"/>
      <c r="AV52" s="123"/>
      <c r="AW52" s="126" t="n">
        <f aca="false">$L$24*$L$21/100/4</f>
        <v>0</v>
      </c>
      <c r="AX52" s="126" t="n">
        <f aca="false">AW52</f>
        <v>0</v>
      </c>
      <c r="AY52" s="126" t="n">
        <f aca="false">AX52</f>
        <v>0</v>
      </c>
    </row>
    <row r="53" customFormat="false" ht="15" hidden="false" customHeight="false" outlineLevel="0" collapsed="false">
      <c r="A53" s="24" t="s">
        <v>211</v>
      </c>
      <c r="D53" s="121" t="n">
        <f aca="false">SUM(E53:AZ53)</f>
        <v>56359.8</v>
      </c>
      <c r="E53" s="121"/>
      <c r="F53" s="121"/>
      <c r="G53" s="121"/>
      <c r="H53" s="121"/>
      <c r="I53" s="121"/>
      <c r="J53" s="121"/>
      <c r="K53" s="121"/>
      <c r="L53" s="121"/>
      <c r="M53" s="121"/>
      <c r="N53" s="123" t="n">
        <f aca="false">$L$25*$L$14/100/4</f>
        <v>2817.99</v>
      </c>
      <c r="O53" s="123" t="n">
        <f aca="false">$L$25*$L$14/100/4</f>
        <v>2817.99</v>
      </c>
      <c r="P53" s="123" t="n">
        <f aca="false">$L$25*$L$14/100/4</f>
        <v>2817.99</v>
      </c>
      <c r="Q53" s="123" t="n">
        <f aca="false">$L$25*$L$14/100/4</f>
        <v>2817.99</v>
      </c>
      <c r="R53" s="123" t="n">
        <f aca="false">$L$25*$L$15/100/4</f>
        <v>2817.99</v>
      </c>
      <c r="S53" s="123" t="n">
        <f aca="false">$L$25*$L$15/100/4</f>
        <v>2817.99</v>
      </c>
      <c r="T53" s="123" t="n">
        <f aca="false">$L$25*$L$15/100/4</f>
        <v>2817.99</v>
      </c>
      <c r="U53" s="123" t="n">
        <f aca="false">$L$25*$L$15/100/4</f>
        <v>2817.99</v>
      </c>
      <c r="V53" s="123" t="n">
        <f aca="false">$L$25*$L$16/100/4</f>
        <v>2817.99</v>
      </c>
      <c r="W53" s="123" t="n">
        <f aca="false">$L$25*$L$16/100/4</f>
        <v>2817.99</v>
      </c>
      <c r="X53" s="123" t="n">
        <f aca="false">$L$25*$L$16/100/4</f>
        <v>2817.99</v>
      </c>
      <c r="Y53" s="123" t="n">
        <f aca="false">$L$25*$L$16/100/4</f>
        <v>2817.99</v>
      </c>
      <c r="Z53" s="123" t="n">
        <f aca="false">$L$25*$L$17/100/4</f>
        <v>1878.66</v>
      </c>
      <c r="AA53" s="123" t="n">
        <f aca="false">$L$25*$L$17/100/4</f>
        <v>1878.66</v>
      </c>
      <c r="AB53" s="123" t="n">
        <f aca="false">$L$25*$L$17/100/4</f>
        <v>1878.66</v>
      </c>
      <c r="AC53" s="123" t="n">
        <f aca="false">$L$25*$L$17/100/4</f>
        <v>1878.66</v>
      </c>
      <c r="AD53" s="123" t="n">
        <f aca="false">$L$25*$L$18/100/4</f>
        <v>1878.66</v>
      </c>
      <c r="AE53" s="123" t="n">
        <f aca="false">$L$25*$L$18/100/4</f>
        <v>1878.66</v>
      </c>
      <c r="AF53" s="123" t="n">
        <f aca="false">$L$25*$L$18/100/4</f>
        <v>1878.66</v>
      </c>
      <c r="AG53" s="123" t="n">
        <f aca="false">$L$25*$L$18/100/4</f>
        <v>1878.66</v>
      </c>
      <c r="AH53" s="123" t="n">
        <f aca="false">$L$25*$L$19/100/4</f>
        <v>1878.66</v>
      </c>
      <c r="AI53" s="123" t="n">
        <f aca="false">$L$25*$L$19/100/4</f>
        <v>1878.66</v>
      </c>
      <c r="AJ53" s="123" t="n">
        <f aca="false">$L$25*$L$19/100/4</f>
        <v>1878.66</v>
      </c>
      <c r="AK53" s="123" t="n">
        <f aca="false">$L$25*$L$19/100/4</f>
        <v>1878.66</v>
      </c>
      <c r="AL53" s="123" t="n">
        <f aca="false">$L$25*$L$20/100/4</f>
        <v>0</v>
      </c>
      <c r="AM53" s="123" t="n">
        <f aca="false">$L$25*$L$20/100/4</f>
        <v>0</v>
      </c>
      <c r="AN53" s="123" t="n">
        <f aca="false">$L$25*$L$20/100/4</f>
        <v>0</v>
      </c>
      <c r="AO53" s="123" t="n">
        <f aca="false">$L$25*$L$20/100/4</f>
        <v>0</v>
      </c>
      <c r="AP53" s="123" t="n">
        <f aca="false">$L$25*$L$21/100/4</f>
        <v>0</v>
      </c>
      <c r="AQ53" s="123" t="n">
        <f aca="false">$L$25*$L$21/100/4</f>
        <v>0</v>
      </c>
      <c r="AR53" s="123" t="n">
        <f aca="false">$L$25*$L$21/100/4</f>
        <v>0</v>
      </c>
      <c r="AS53" s="123" t="n">
        <f aca="false">$L$25*$L$21/100/4</f>
        <v>0</v>
      </c>
      <c r="AT53" s="123"/>
      <c r="AU53" s="123"/>
      <c r="AV53" s="123"/>
      <c r="AW53" s="126" t="n">
        <f aca="false">$L$25*$L$21/100/4</f>
        <v>0</v>
      </c>
      <c r="AX53" s="126" t="n">
        <f aca="false">AW53</f>
        <v>0</v>
      </c>
      <c r="AY53" s="126" t="n">
        <f aca="false">AX53</f>
        <v>0</v>
      </c>
    </row>
    <row r="54" customFormat="false" ht="15" hidden="false" customHeight="false" outlineLevel="0" collapsed="false">
      <c r="A54" s="24" t="s">
        <v>212</v>
      </c>
      <c r="D54" s="121" t="n">
        <f aca="false">SUM(E54:AZ54)</f>
        <v>56359.8</v>
      </c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3" t="n">
        <f aca="false">$M$24*$M$14/100/4</f>
        <v>3522.4875</v>
      </c>
      <c r="P54" s="123" t="n">
        <f aca="false">$M$24*$M$14/100/4</f>
        <v>3522.4875</v>
      </c>
      <c r="Q54" s="123" t="n">
        <f aca="false">$M$24*$M$14/100/4</f>
        <v>3522.4875</v>
      </c>
      <c r="R54" s="123" t="n">
        <f aca="false">$M$24*$M$14/100/4</f>
        <v>3522.4875</v>
      </c>
      <c r="S54" s="123" t="n">
        <f aca="false">$M$24*$M$15/100/4</f>
        <v>3522.4875</v>
      </c>
      <c r="T54" s="123" t="n">
        <f aca="false">$M$24*$M$15/100/4</f>
        <v>3522.4875</v>
      </c>
      <c r="U54" s="123" t="n">
        <f aca="false">$M$24*$M$15/100/4</f>
        <v>3522.4875</v>
      </c>
      <c r="V54" s="123" t="n">
        <f aca="false">$M$24*$M$15/100/4</f>
        <v>3522.4875</v>
      </c>
      <c r="W54" s="123" t="n">
        <f aca="false">$M$24*$M$16/100/4</f>
        <v>3522.4875</v>
      </c>
      <c r="X54" s="123" t="n">
        <f aca="false">$M$24*$M$16/100/4</f>
        <v>3522.4875</v>
      </c>
      <c r="Y54" s="123" t="n">
        <f aca="false">$M$24*$M$16/100/4</f>
        <v>3522.4875</v>
      </c>
      <c r="Z54" s="123" t="n">
        <f aca="false">$M$24*$M$16/100/4</f>
        <v>3522.4875</v>
      </c>
      <c r="AA54" s="123" t="n">
        <f aca="false">$M$24*$M$17/100/4</f>
        <v>1174.1625</v>
      </c>
      <c r="AB54" s="123" t="n">
        <f aca="false">$M$24*$M$17/100/4</f>
        <v>1174.1625</v>
      </c>
      <c r="AC54" s="123" t="n">
        <f aca="false">$M$24*$M$17/100/4</f>
        <v>1174.1625</v>
      </c>
      <c r="AD54" s="123" t="n">
        <f aca="false">$M$24*$M$17/100/4</f>
        <v>1174.1625</v>
      </c>
      <c r="AE54" s="123" t="n">
        <f aca="false">$M$24*$M$18/100/4</f>
        <v>1174.1625</v>
      </c>
      <c r="AF54" s="123" t="n">
        <f aca="false">$M$24*$M$18/100/4</f>
        <v>1174.1625</v>
      </c>
      <c r="AG54" s="123" t="n">
        <f aca="false">$M$24*$M$18/100/4</f>
        <v>1174.1625</v>
      </c>
      <c r="AH54" s="123" t="n">
        <f aca="false">$M$24*$M$18/100/4</f>
        <v>1174.1625</v>
      </c>
      <c r="AI54" s="123" t="n">
        <f aca="false">$M$24*$M$19/100/4</f>
        <v>1174.1625</v>
      </c>
      <c r="AJ54" s="123" t="n">
        <f aca="false">$M$24*$M$19/100/4</f>
        <v>1174.1625</v>
      </c>
      <c r="AK54" s="123" t="n">
        <f aca="false">$M$24*$M$19/100/4</f>
        <v>1174.1625</v>
      </c>
      <c r="AL54" s="123" t="n">
        <f aca="false">$M$24*$M$19/100/4</f>
        <v>1174.1625</v>
      </c>
      <c r="AM54" s="123" t="n">
        <f aca="false">$M$24*$M$20/100/4</f>
        <v>0</v>
      </c>
      <c r="AN54" s="123" t="n">
        <f aca="false">$M$24*$M$20/100/4</f>
        <v>0</v>
      </c>
      <c r="AO54" s="123" t="n">
        <f aca="false">$M$24*$M$20/100/4</f>
        <v>0</v>
      </c>
      <c r="AP54" s="123" t="n">
        <f aca="false">$M$24*$M$20/100/4</f>
        <v>0</v>
      </c>
      <c r="AQ54" s="123" t="n">
        <f aca="false">$M$24*$M$21/100/4</f>
        <v>0</v>
      </c>
      <c r="AR54" s="123" t="n">
        <f aca="false">$M$24*$M$21/100/4</f>
        <v>0</v>
      </c>
      <c r="AS54" s="123" t="n">
        <f aca="false">$M$24*$M$21/100/4</f>
        <v>0</v>
      </c>
      <c r="AT54" s="123" t="n">
        <f aca="false">$M$24*$M$21/100/4</f>
        <v>0</v>
      </c>
      <c r="AU54" s="123"/>
      <c r="AV54" s="123"/>
      <c r="AW54" s="123"/>
      <c r="AX54" s="123"/>
      <c r="AZ54" s="126"/>
    </row>
    <row r="55" customFormat="false" ht="15" hidden="false" customHeight="false" outlineLevel="0" collapsed="false">
      <c r="A55" s="24" t="s">
        <v>213</v>
      </c>
      <c r="D55" s="121" t="n">
        <f aca="false">SUM(E55:AZ55)</f>
        <v>62622</v>
      </c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3" t="n">
        <f aca="false">$M$25*$M$14/100/4</f>
        <v>3913.875</v>
      </c>
      <c r="P55" s="123" t="n">
        <f aca="false">$M$25*$M$14/100/4</f>
        <v>3913.875</v>
      </c>
      <c r="Q55" s="123" t="n">
        <f aca="false">$M$25*$M$14/100/4</f>
        <v>3913.875</v>
      </c>
      <c r="R55" s="123" t="n">
        <f aca="false">$M$25*$M$14/100/4</f>
        <v>3913.875</v>
      </c>
      <c r="S55" s="123" t="n">
        <f aca="false">$M$25*$M$15/100/4</f>
        <v>3913.875</v>
      </c>
      <c r="T55" s="123" t="n">
        <f aca="false">$M$25*$M$15/100/4</f>
        <v>3913.875</v>
      </c>
      <c r="U55" s="123" t="n">
        <f aca="false">$M$25*$M$15/100/4</f>
        <v>3913.875</v>
      </c>
      <c r="V55" s="123" t="n">
        <f aca="false">$M$25*$M$15/100/4</f>
        <v>3913.875</v>
      </c>
      <c r="W55" s="123" t="n">
        <f aca="false">$M$25*$M$16/100/4</f>
        <v>3913.875</v>
      </c>
      <c r="X55" s="123" t="n">
        <f aca="false">$M$25*$M$16/100/4</f>
        <v>3913.875</v>
      </c>
      <c r="Y55" s="123" t="n">
        <f aca="false">$M$25*$M$16/100/4</f>
        <v>3913.875</v>
      </c>
      <c r="Z55" s="123" t="n">
        <f aca="false">$M$25*$M$16/100/4</f>
        <v>3913.875</v>
      </c>
      <c r="AA55" s="123" t="n">
        <f aca="false">$M$25*$M$17/100/4</f>
        <v>1304.625</v>
      </c>
      <c r="AB55" s="123" t="n">
        <f aca="false">$M$25*$M$17/100/4</f>
        <v>1304.625</v>
      </c>
      <c r="AC55" s="123" t="n">
        <f aca="false">$M$25*$M$17/100/4</f>
        <v>1304.625</v>
      </c>
      <c r="AD55" s="123" t="n">
        <f aca="false">$M$25*$M$17/100/4</f>
        <v>1304.625</v>
      </c>
      <c r="AE55" s="123" t="n">
        <f aca="false">$M$25*$M$18/100/4</f>
        <v>1304.625</v>
      </c>
      <c r="AF55" s="123" t="n">
        <f aca="false">$M$25*$M$18/100/4</f>
        <v>1304.625</v>
      </c>
      <c r="AG55" s="123" t="n">
        <f aca="false">$M$25*$M$18/100/4</f>
        <v>1304.625</v>
      </c>
      <c r="AH55" s="123" t="n">
        <f aca="false">$M$25*$M$18/100/4</f>
        <v>1304.625</v>
      </c>
      <c r="AI55" s="123" t="n">
        <f aca="false">$M$25*$M$19/100/4</f>
        <v>1304.625</v>
      </c>
      <c r="AJ55" s="123" t="n">
        <f aca="false">$M$25*$M$19/100/4</f>
        <v>1304.625</v>
      </c>
      <c r="AK55" s="123" t="n">
        <f aca="false">$M$25*$M$19/100/4</f>
        <v>1304.625</v>
      </c>
      <c r="AL55" s="123" t="n">
        <f aca="false">$M$25*$M$19/100/4</f>
        <v>1304.625</v>
      </c>
      <c r="AM55" s="123" t="n">
        <f aca="false">$M$25*$M$20/100/4</f>
        <v>0</v>
      </c>
      <c r="AN55" s="123" t="n">
        <f aca="false">$M$25*$M$20/100/4</f>
        <v>0</v>
      </c>
      <c r="AO55" s="123" t="n">
        <f aca="false">$M$25*$M$20/100/4</f>
        <v>0</v>
      </c>
      <c r="AP55" s="123" t="n">
        <f aca="false">$M$25*$M$20/100/4</f>
        <v>0</v>
      </c>
      <c r="AQ55" s="123" t="n">
        <f aca="false">$M$25*$M$21/100/4</f>
        <v>0</v>
      </c>
      <c r="AR55" s="123" t="n">
        <f aca="false">$M$25*$M$21/100/4</f>
        <v>0</v>
      </c>
      <c r="AS55" s="123" t="n">
        <f aca="false">$M$25*$M$21/100/4</f>
        <v>0</v>
      </c>
      <c r="AT55" s="123" t="n">
        <f aca="false">$M$25*$M$21/100/4</f>
        <v>0</v>
      </c>
      <c r="AU55" s="123"/>
      <c r="AV55" s="123"/>
      <c r="AW55" s="123"/>
      <c r="AX55" s="123"/>
      <c r="AZ55" s="126"/>
    </row>
    <row r="56" customFormat="false" ht="15" hidden="false" customHeight="false" outlineLevel="0" collapsed="false">
      <c r="A56" s="24" t="s">
        <v>214</v>
      </c>
      <c r="D56" s="121" t="n">
        <f aca="false">SUM(E56:AZ56)</f>
        <v>48308.4</v>
      </c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3" t="n">
        <f aca="false">$N$24*$N$14/100/4</f>
        <v>3019.275</v>
      </c>
      <c r="Q56" s="123" t="n">
        <f aca="false">$N$24*$N$14/100/4</f>
        <v>3019.275</v>
      </c>
      <c r="R56" s="123" t="n">
        <f aca="false">$N$24*$N$14/100/4</f>
        <v>3019.275</v>
      </c>
      <c r="S56" s="123" t="n">
        <f aca="false">$N$24*$N$14/100/4</f>
        <v>3019.275</v>
      </c>
      <c r="T56" s="123" t="n">
        <f aca="false">$N$24*$N$15/100/4</f>
        <v>3019.275</v>
      </c>
      <c r="U56" s="123" t="n">
        <f aca="false">$N$24*$N$15/100/4</f>
        <v>3019.275</v>
      </c>
      <c r="V56" s="123" t="n">
        <f aca="false">$N$24*$N$15/100/4</f>
        <v>3019.275</v>
      </c>
      <c r="W56" s="123" t="n">
        <f aca="false">$N$24*$N$15/100/4</f>
        <v>3019.275</v>
      </c>
      <c r="X56" s="123" t="n">
        <f aca="false">$N$24*$N$16/100/4</f>
        <v>3019.275</v>
      </c>
      <c r="Y56" s="123" t="n">
        <f aca="false">$N$24*$N$16/100/4</f>
        <v>3019.275</v>
      </c>
      <c r="Z56" s="123" t="n">
        <f aca="false">$N$24*$N$16/100/4</f>
        <v>3019.275</v>
      </c>
      <c r="AA56" s="123" t="n">
        <f aca="false">$N$24*$N$16/100/4</f>
        <v>3019.275</v>
      </c>
      <c r="AB56" s="123" t="n">
        <f aca="false">$N$24*$N$17/100/4</f>
        <v>1006.425</v>
      </c>
      <c r="AC56" s="123" t="n">
        <f aca="false">$N$24*$N$17/100/4</f>
        <v>1006.425</v>
      </c>
      <c r="AD56" s="123" t="n">
        <f aca="false">$N$24*$N$17/100/4</f>
        <v>1006.425</v>
      </c>
      <c r="AE56" s="123" t="n">
        <f aca="false">$N$24*$N$17/100/4</f>
        <v>1006.425</v>
      </c>
      <c r="AF56" s="123" t="n">
        <f aca="false">$N$24*$N$18/100/4</f>
        <v>1006.425</v>
      </c>
      <c r="AG56" s="123" t="n">
        <f aca="false">$N$24*$N$18/100/4</f>
        <v>1006.425</v>
      </c>
      <c r="AH56" s="123" t="n">
        <f aca="false">$N$24*$N$18/100/4</f>
        <v>1006.425</v>
      </c>
      <c r="AI56" s="123" t="n">
        <f aca="false">$N$24*$N$18/100/4</f>
        <v>1006.425</v>
      </c>
      <c r="AJ56" s="123" t="n">
        <f aca="false">$N$24*$N$19/100/4</f>
        <v>1006.425</v>
      </c>
      <c r="AK56" s="123" t="n">
        <f aca="false">$N$24*$N$19/100/4</f>
        <v>1006.425</v>
      </c>
      <c r="AL56" s="123" t="n">
        <f aca="false">$N$24*$N$19/100/4</f>
        <v>1006.425</v>
      </c>
      <c r="AM56" s="123" t="n">
        <f aca="false">$N$24*$N$19/100/4</f>
        <v>1006.425</v>
      </c>
      <c r="AN56" s="123" t="n">
        <f aca="false">$N$24*$N$20/100/4</f>
        <v>0</v>
      </c>
      <c r="AO56" s="123" t="n">
        <f aca="false">$N$24*$N$20/100/4</f>
        <v>0</v>
      </c>
      <c r="AP56" s="123" t="n">
        <f aca="false">$N$24*$N$20/100/4</f>
        <v>0</v>
      </c>
      <c r="AQ56" s="123" t="n">
        <f aca="false">$N$24*$N$20/100/4</f>
        <v>0</v>
      </c>
      <c r="AR56" s="123" t="n">
        <f aca="false">$N$24*$N$21/100/4</f>
        <v>0</v>
      </c>
      <c r="AS56" s="123" t="n">
        <f aca="false">$N$24*$N$21/100/4</f>
        <v>0</v>
      </c>
      <c r="AT56" s="123" t="n">
        <f aca="false">$N$24*$N$21/100/4</f>
        <v>0</v>
      </c>
      <c r="AU56" s="123" t="n">
        <f aca="false">$N$24*$N$21/100/4</f>
        <v>0</v>
      </c>
      <c r="AV56" s="123"/>
      <c r="AW56" s="123"/>
      <c r="AX56" s="123"/>
      <c r="AY56" s="126" t="n">
        <f aca="false">AW56</f>
        <v>0</v>
      </c>
      <c r="AZ56" s="126" t="n">
        <f aca="false">$N$24*$N$21/100/4</f>
        <v>0</v>
      </c>
      <c r="BA56" s="126" t="n">
        <f aca="false">AZ56</f>
        <v>0</v>
      </c>
      <c r="BB56" s="126" t="n">
        <f aca="false">BA56</f>
        <v>0</v>
      </c>
    </row>
    <row r="57" customFormat="false" ht="15" hidden="false" customHeight="false" outlineLevel="0" collapsed="false">
      <c r="A57" s="24" t="s">
        <v>215</v>
      </c>
      <c r="D57" s="121" t="n">
        <f aca="false">SUM(E57:AZ57)</f>
        <v>62622</v>
      </c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3" t="n">
        <f aca="false">$N$25*$N$14/100/4</f>
        <v>3913.875</v>
      </c>
      <c r="Q57" s="123" t="n">
        <f aca="false">$N$25*$N$14/100/4</f>
        <v>3913.875</v>
      </c>
      <c r="R57" s="123" t="n">
        <f aca="false">$N$25*$N$14/100/4</f>
        <v>3913.875</v>
      </c>
      <c r="S57" s="123" t="n">
        <f aca="false">$N$25*$N$14/100/4</f>
        <v>3913.875</v>
      </c>
      <c r="T57" s="123" t="n">
        <f aca="false">$N$25*$N$15/100/4</f>
        <v>3913.875</v>
      </c>
      <c r="U57" s="123" t="n">
        <f aca="false">$N$25*$N$15/100/4</f>
        <v>3913.875</v>
      </c>
      <c r="V57" s="123" t="n">
        <f aca="false">$N$25*$N$15/100/4</f>
        <v>3913.875</v>
      </c>
      <c r="W57" s="123" t="n">
        <f aca="false">$N$25*$N$15/100/4</f>
        <v>3913.875</v>
      </c>
      <c r="X57" s="123" t="n">
        <f aca="false">$N$25*$N$16/100/4</f>
        <v>3913.875</v>
      </c>
      <c r="Y57" s="123" t="n">
        <f aca="false">$N$25*$N$16/100/4</f>
        <v>3913.875</v>
      </c>
      <c r="Z57" s="123" t="n">
        <f aca="false">$N$25*$N$16/100/4</f>
        <v>3913.875</v>
      </c>
      <c r="AA57" s="123" t="n">
        <f aca="false">$N$25*$N$16/100/4</f>
        <v>3913.875</v>
      </c>
      <c r="AB57" s="123" t="n">
        <f aca="false">$N$25*$N$17/100/4</f>
        <v>1304.625</v>
      </c>
      <c r="AC57" s="123" t="n">
        <f aca="false">$N$25*$N$17/100/4</f>
        <v>1304.625</v>
      </c>
      <c r="AD57" s="123" t="n">
        <f aca="false">$N$25*$N$17/100/4</f>
        <v>1304.625</v>
      </c>
      <c r="AE57" s="123" t="n">
        <f aca="false">$N$25*$N$17/100/4</f>
        <v>1304.625</v>
      </c>
      <c r="AF57" s="123" t="n">
        <f aca="false">$N$25*$N$18/100/4</f>
        <v>1304.625</v>
      </c>
      <c r="AG57" s="123" t="n">
        <f aca="false">$N$25*$N$18/100/4</f>
        <v>1304.625</v>
      </c>
      <c r="AH57" s="123" t="n">
        <f aca="false">$N$25*$N$18/100/4</f>
        <v>1304.625</v>
      </c>
      <c r="AI57" s="123" t="n">
        <f aca="false">$N$25*$N$18/100/4</f>
        <v>1304.625</v>
      </c>
      <c r="AJ57" s="123" t="n">
        <f aca="false">$N$25*$N$19/100/4</f>
        <v>1304.625</v>
      </c>
      <c r="AK57" s="123" t="n">
        <f aca="false">$N$25*$N$19/100/4</f>
        <v>1304.625</v>
      </c>
      <c r="AL57" s="123" t="n">
        <f aca="false">$N$25*$N$19/100/4</f>
        <v>1304.625</v>
      </c>
      <c r="AM57" s="123" t="n">
        <f aca="false">$N$25*$N$19/100/4</f>
        <v>1304.625</v>
      </c>
      <c r="AN57" s="123" t="n">
        <f aca="false">$N$25*$N$20/100/4</f>
        <v>0</v>
      </c>
      <c r="AO57" s="123" t="n">
        <f aca="false">$N$25*$N$20/100/4</f>
        <v>0</v>
      </c>
      <c r="AP57" s="123" t="n">
        <f aca="false">$N$25*$N$20/100/4</f>
        <v>0</v>
      </c>
      <c r="AQ57" s="123" t="n">
        <f aca="false">$N$25*$N$20/100/4</f>
        <v>0</v>
      </c>
      <c r="AR57" s="123" t="n">
        <f aca="false">$N$25*$N$21/100/4</f>
        <v>0</v>
      </c>
      <c r="AS57" s="123" t="n">
        <f aca="false">$N$25*$N$21/100/4</f>
        <v>0</v>
      </c>
      <c r="AT57" s="123" t="n">
        <f aca="false">$N$25*$N$21/100/4</f>
        <v>0</v>
      </c>
      <c r="AU57" s="123" t="n">
        <f aca="false">$N$25*$N$21/100/4</f>
        <v>0</v>
      </c>
      <c r="AV57" s="123"/>
      <c r="AW57" s="123"/>
      <c r="AX57" s="123"/>
      <c r="AY57" s="126" t="n">
        <f aca="false">AW57</f>
        <v>0</v>
      </c>
      <c r="AZ57" s="126" t="n">
        <f aca="false">$N$25*$N$21/100/4</f>
        <v>0</v>
      </c>
      <c r="BA57" s="126" t="n">
        <f aca="false">AZ57</f>
        <v>0</v>
      </c>
      <c r="BB57" s="126" t="n">
        <f aca="false">BA57</f>
        <v>0</v>
      </c>
    </row>
    <row r="58" customFormat="false" ht="15" hidden="false" customHeight="false" outlineLevel="0" collapsed="false">
      <c r="A58" s="24" t="s">
        <v>216</v>
      </c>
      <c r="D58" s="121" t="n">
        <f aca="false">SUM(E58:AZ58)</f>
        <v>33212.025</v>
      </c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3" t="n">
        <f aca="false">$O$24*$O$14/100/4</f>
        <v>2767.66875</v>
      </c>
      <c r="R58" s="123" t="n">
        <f aca="false">$O$24*$O$14/100/4</f>
        <v>2767.66875</v>
      </c>
      <c r="S58" s="123" t="n">
        <f aca="false">$O$24*$O$14/100/4</f>
        <v>2767.66875</v>
      </c>
      <c r="T58" s="123" t="n">
        <f aca="false">$O$24*$O$14/100/4</f>
        <v>2767.66875</v>
      </c>
      <c r="U58" s="123" t="n">
        <f aca="false">$O$24*$O$15/100/4</f>
        <v>2767.66875</v>
      </c>
      <c r="V58" s="123" t="n">
        <f aca="false">$O$24*$O$15/100/4</f>
        <v>2767.66875</v>
      </c>
      <c r="W58" s="123" t="n">
        <f aca="false">$O$24*$O$15/100/4</f>
        <v>2767.66875</v>
      </c>
      <c r="X58" s="123" t="n">
        <f aca="false">$O$24*$O$15/100/4</f>
        <v>2767.66875</v>
      </c>
      <c r="Y58" s="123" t="n">
        <f aca="false">$O$24*$O$16/100/4</f>
        <v>1383.834375</v>
      </c>
      <c r="Z58" s="123" t="n">
        <f aca="false">$O$24*$O$16/100/4</f>
        <v>1383.834375</v>
      </c>
      <c r="AA58" s="123" t="n">
        <f aca="false">$O$24*$O$16/100/4</f>
        <v>1383.834375</v>
      </c>
      <c r="AB58" s="123" t="n">
        <f aca="false">$O$24*$O$16/100/4</f>
        <v>1383.834375</v>
      </c>
      <c r="AC58" s="123" t="n">
        <f aca="false">$O$24*$O$17/100/4</f>
        <v>1383.834375</v>
      </c>
      <c r="AD58" s="123" t="n">
        <f aca="false">$O$24*$O$17/100/4</f>
        <v>1383.834375</v>
      </c>
      <c r="AE58" s="123" t="n">
        <f aca="false">$O$24*$O$17/100/4</f>
        <v>1383.834375</v>
      </c>
      <c r="AF58" s="123" t="n">
        <f aca="false">$O$24*$O$17/100/4</f>
        <v>1383.834375</v>
      </c>
      <c r="AG58" s="123" t="n">
        <f aca="false">$O$24*$O$18/100/4</f>
        <v>0</v>
      </c>
      <c r="AH58" s="123" t="n">
        <f aca="false">$O$24*$O$18/100/4</f>
        <v>0</v>
      </c>
      <c r="AI58" s="123" t="n">
        <f aca="false">$O$24*$O$18/100/4</f>
        <v>0</v>
      </c>
      <c r="AJ58" s="123" t="n">
        <f aca="false">$O$24*$O$18/100/4</f>
        <v>0</v>
      </c>
      <c r="AK58" s="123" t="n">
        <f aca="false">$O$24*$O$19/100/4</f>
        <v>0</v>
      </c>
      <c r="AL58" s="123" t="n">
        <f aca="false">$O$24*$O$19/100/4</f>
        <v>0</v>
      </c>
      <c r="AM58" s="123" t="n">
        <f aca="false">$O$24*$O$19/100/4</f>
        <v>0</v>
      </c>
      <c r="AN58" s="123" t="n">
        <f aca="false">$O$24*$O$19/100/4</f>
        <v>0</v>
      </c>
      <c r="AO58" s="123" t="n">
        <f aca="false">$O$24*$O$20/100/4</f>
        <v>0</v>
      </c>
      <c r="AP58" s="123" t="n">
        <f aca="false">$O$24*$O$20/100/4</f>
        <v>0</v>
      </c>
      <c r="AQ58" s="123" t="n">
        <f aca="false">$O$24*$O$20/100/4</f>
        <v>0</v>
      </c>
      <c r="AR58" s="123" t="n">
        <f aca="false">$O$24*$O$20/100/4</f>
        <v>0</v>
      </c>
      <c r="AS58" s="123" t="n">
        <f aca="false">$O$24*$O$21/100/4</f>
        <v>0</v>
      </c>
      <c r="AT58" s="123" t="n">
        <f aca="false">$O$24*$O$21/100/4</f>
        <v>0</v>
      </c>
      <c r="AU58" s="123" t="n">
        <f aca="false">$O$24*$O$21/100/4</f>
        <v>0</v>
      </c>
      <c r="AV58" s="123" t="n">
        <f aca="false">$O$24*$O$21/100/4</f>
        <v>0</v>
      </c>
      <c r="AW58" s="123"/>
      <c r="AX58" s="123"/>
      <c r="AY58" s="123"/>
      <c r="AZ58" s="123"/>
      <c r="BB58" s="126"/>
      <c r="BC58" s="126"/>
    </row>
    <row r="59" customFormat="false" ht="15" hidden="false" customHeight="false" outlineLevel="0" collapsed="false">
      <c r="A59" s="24" t="s">
        <v>217</v>
      </c>
      <c r="D59" s="121" t="n">
        <f aca="false">SUM(E59:AZ59)</f>
        <v>51663.15</v>
      </c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3" t="n">
        <f aca="false">$O$25*$O$14/100/4</f>
        <v>4305.2625</v>
      </c>
      <c r="R59" s="123" t="n">
        <f aca="false">$O$25*$O$14/100/4</f>
        <v>4305.2625</v>
      </c>
      <c r="S59" s="123" t="n">
        <f aca="false">$O$25*$O$14/100/4</f>
        <v>4305.2625</v>
      </c>
      <c r="T59" s="123" t="n">
        <f aca="false">$O$25*$O$14/100/4</f>
        <v>4305.2625</v>
      </c>
      <c r="U59" s="123" t="n">
        <f aca="false">$O$25*$O$15/100/4</f>
        <v>4305.2625</v>
      </c>
      <c r="V59" s="123" t="n">
        <f aca="false">$O$25*$O$15/100/4</f>
        <v>4305.2625</v>
      </c>
      <c r="W59" s="123" t="n">
        <f aca="false">$O$25*$O$15/100/4</f>
        <v>4305.2625</v>
      </c>
      <c r="X59" s="123" t="n">
        <f aca="false">$O$25*$O$15/100/4</f>
        <v>4305.2625</v>
      </c>
      <c r="Y59" s="123" t="n">
        <f aca="false">$O$25*$O$16/100/4</f>
        <v>2152.63125</v>
      </c>
      <c r="Z59" s="123" t="n">
        <f aca="false">$O$25*$O$16/100/4</f>
        <v>2152.63125</v>
      </c>
      <c r="AA59" s="123" t="n">
        <f aca="false">$O$25*$O$16/100/4</f>
        <v>2152.63125</v>
      </c>
      <c r="AB59" s="123" t="n">
        <f aca="false">$O$25*$O$16/100/4</f>
        <v>2152.63125</v>
      </c>
      <c r="AC59" s="123" t="n">
        <f aca="false">$O$25*$O$17/100/4</f>
        <v>2152.63125</v>
      </c>
      <c r="AD59" s="123" t="n">
        <f aca="false">$O$25*$O$17/100/4</f>
        <v>2152.63125</v>
      </c>
      <c r="AE59" s="123" t="n">
        <f aca="false">$O$25*$O$17/100/4</f>
        <v>2152.63125</v>
      </c>
      <c r="AF59" s="123" t="n">
        <f aca="false">$O$25*$O$17/100/4</f>
        <v>2152.63125</v>
      </c>
      <c r="AG59" s="123" t="n">
        <f aca="false">$O$25*$O$18/100/4</f>
        <v>0</v>
      </c>
      <c r="AH59" s="123" t="n">
        <f aca="false">$O$25*$O$18/100/4</f>
        <v>0</v>
      </c>
      <c r="AI59" s="123" t="n">
        <f aca="false">$O$25*$O$18/100/4</f>
        <v>0</v>
      </c>
      <c r="AJ59" s="123" t="n">
        <f aca="false">$O$25*$O$18/100/4</f>
        <v>0</v>
      </c>
      <c r="AK59" s="123" t="n">
        <f aca="false">$O$25*$O$19/100/4</f>
        <v>0</v>
      </c>
      <c r="AL59" s="123" t="n">
        <f aca="false">$O$25*$O$19/100/4</f>
        <v>0</v>
      </c>
      <c r="AM59" s="123" t="n">
        <f aca="false">$O$25*$O$19/100/4</f>
        <v>0</v>
      </c>
      <c r="AN59" s="123" t="n">
        <f aca="false">$O$25*$O$19/100/4</f>
        <v>0</v>
      </c>
      <c r="AO59" s="123" t="n">
        <f aca="false">$O$25*$O$20/100/4</f>
        <v>0</v>
      </c>
      <c r="AP59" s="123" t="n">
        <f aca="false">$O$25*$O$20/100/4</f>
        <v>0</v>
      </c>
      <c r="AQ59" s="123" t="n">
        <f aca="false">$O$25*$O$20/100/4</f>
        <v>0</v>
      </c>
      <c r="AR59" s="123" t="n">
        <f aca="false">$O$25*$O$20/100/4</f>
        <v>0</v>
      </c>
      <c r="AS59" s="123" t="n">
        <f aca="false">$O$25*$O$21/100/4</f>
        <v>0</v>
      </c>
      <c r="AT59" s="123" t="n">
        <f aca="false">$O$25*$O$21/100/4</f>
        <v>0</v>
      </c>
      <c r="AU59" s="123" t="n">
        <f aca="false">$O$25*$O$21/100/4</f>
        <v>0</v>
      </c>
      <c r="AV59" s="123" t="n">
        <f aca="false">$O$25*$O$21/100/4</f>
        <v>0</v>
      </c>
      <c r="AW59" s="123"/>
      <c r="AX59" s="123"/>
      <c r="AY59" s="123"/>
      <c r="AZ59" s="123"/>
      <c r="BB59" s="126"/>
      <c r="BC59" s="126"/>
    </row>
    <row r="60" customFormat="false" ht="15" hidden="false" customHeight="false" outlineLevel="0" collapsed="false">
      <c r="A60" s="24" t="s">
        <v>218</v>
      </c>
      <c r="D60" s="121" t="n">
        <f aca="false">SUM(E60:AZ60)</f>
        <v>33212.025</v>
      </c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3" t="n">
        <f aca="false">$P$24*$P$14/100/4</f>
        <v>2767.66875</v>
      </c>
      <c r="S60" s="123" t="n">
        <f aca="false">$P$24*$P$14/100/4</f>
        <v>2767.66875</v>
      </c>
      <c r="T60" s="123" t="n">
        <f aca="false">$P$24*$P$14/100/4</f>
        <v>2767.66875</v>
      </c>
      <c r="U60" s="123" t="n">
        <f aca="false">$P$24*$P$14/100/4</f>
        <v>2767.66875</v>
      </c>
      <c r="V60" s="123" t="n">
        <f aca="false">$P$24*$P$15/100/4</f>
        <v>2767.66875</v>
      </c>
      <c r="W60" s="123" t="n">
        <f aca="false">$P$24*$P$15/100/4</f>
        <v>2767.66875</v>
      </c>
      <c r="X60" s="123" t="n">
        <f aca="false">$P$24*$P$15/100/4</f>
        <v>2767.66875</v>
      </c>
      <c r="Y60" s="123" t="n">
        <f aca="false">$P$24*$P$15/100/4</f>
        <v>2767.66875</v>
      </c>
      <c r="Z60" s="123" t="n">
        <f aca="false">$P$24*$P$16/100/4</f>
        <v>1383.834375</v>
      </c>
      <c r="AA60" s="123" t="n">
        <f aca="false">$P$24*$P$16/100/4</f>
        <v>1383.834375</v>
      </c>
      <c r="AB60" s="123" t="n">
        <f aca="false">$P$24*$P$16/100/4</f>
        <v>1383.834375</v>
      </c>
      <c r="AC60" s="123" t="n">
        <f aca="false">$P$24*$P$16/100/4</f>
        <v>1383.834375</v>
      </c>
      <c r="AD60" s="123" t="n">
        <f aca="false">$P$24*$P$17/100/4</f>
        <v>1383.834375</v>
      </c>
      <c r="AE60" s="123" t="n">
        <f aca="false">$P$24*$P$17/100/4</f>
        <v>1383.834375</v>
      </c>
      <c r="AF60" s="123" t="n">
        <f aca="false">$P$24*$P$17/100/4</f>
        <v>1383.834375</v>
      </c>
      <c r="AG60" s="123" t="n">
        <f aca="false">$P$24*$P$17/100/4</f>
        <v>1383.834375</v>
      </c>
      <c r="AH60" s="123" t="n">
        <f aca="false">$P$24*$P$18/100/4</f>
        <v>0</v>
      </c>
      <c r="AI60" s="123" t="n">
        <f aca="false">$P$24*$P$18/100/4</f>
        <v>0</v>
      </c>
      <c r="AJ60" s="123" t="n">
        <f aca="false">$P$24*$P$18/100/4</f>
        <v>0</v>
      </c>
      <c r="AK60" s="123" t="n">
        <f aca="false">$P$24*$P$18/100/4</f>
        <v>0</v>
      </c>
      <c r="AL60" s="123" t="n">
        <f aca="false">$P$24*$P$19/100/4</f>
        <v>0</v>
      </c>
      <c r="AM60" s="123" t="n">
        <f aca="false">$P$24*$P$19/100/4</f>
        <v>0</v>
      </c>
      <c r="AN60" s="123" t="n">
        <f aca="false">$P$24*$P$19/100/4</f>
        <v>0</v>
      </c>
      <c r="AO60" s="123" t="n">
        <f aca="false">$P$24*$P$19/100/4</f>
        <v>0</v>
      </c>
      <c r="AP60" s="123" t="n">
        <f aca="false">$P$24*$P$20/100/4</f>
        <v>0</v>
      </c>
      <c r="AQ60" s="123" t="n">
        <f aca="false">$P$24*$P$20/100/4</f>
        <v>0</v>
      </c>
      <c r="AR60" s="123" t="n">
        <f aca="false">$P$24*$P$20/100/4</f>
        <v>0</v>
      </c>
      <c r="AS60" s="123" t="n">
        <f aca="false">$P$24*$P$20/100/4</f>
        <v>0</v>
      </c>
      <c r="AT60" s="123" t="n">
        <f aca="false">$P$24*$P$21/100/4</f>
        <v>0</v>
      </c>
      <c r="AU60" s="123" t="n">
        <f aca="false">$P$24*$P$21/100/4</f>
        <v>0</v>
      </c>
      <c r="AV60" s="123" t="n">
        <f aca="false">$P$24*$P$21/100/4</f>
        <v>0</v>
      </c>
      <c r="AW60" s="123" t="n">
        <f aca="false">$P$24*$P$21/100/4</f>
        <v>0</v>
      </c>
      <c r="AX60" s="123"/>
      <c r="AY60" s="123"/>
      <c r="AZ60" s="123"/>
      <c r="BA60" s="126" t="n">
        <f aca="false">$P$24*$P$20/100/4</f>
        <v>0</v>
      </c>
      <c r="BB60" s="126" t="n">
        <f aca="false">BA60</f>
        <v>0</v>
      </c>
      <c r="BC60" s="126" t="n">
        <f aca="false">$P$24*$P$21/100/4</f>
        <v>0</v>
      </c>
      <c r="BD60" s="126" t="n">
        <f aca="false">BC60</f>
        <v>0</v>
      </c>
      <c r="BE60" s="126" t="n">
        <f aca="false">BD60</f>
        <v>0</v>
      </c>
    </row>
    <row r="61" customFormat="false" ht="15" hidden="false" customHeight="false" outlineLevel="0" collapsed="false">
      <c r="A61" s="24" t="s">
        <v>219</v>
      </c>
      <c r="D61" s="121" t="n">
        <f aca="false">SUM(E61:AZ61)</f>
        <v>51663.15</v>
      </c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3" t="n">
        <f aca="false">$P$25*$P$14/100/4</f>
        <v>4305.2625</v>
      </c>
      <c r="S61" s="123" t="n">
        <f aca="false">$P$25*$P$14/100/4</f>
        <v>4305.2625</v>
      </c>
      <c r="T61" s="123" t="n">
        <f aca="false">$P$25*$P$14/100/4</f>
        <v>4305.2625</v>
      </c>
      <c r="U61" s="123" t="n">
        <f aca="false">$P$25*$P$14/100/4</f>
        <v>4305.2625</v>
      </c>
      <c r="V61" s="123" t="n">
        <f aca="false">$P$25*$P$15/100/4</f>
        <v>4305.2625</v>
      </c>
      <c r="W61" s="123" t="n">
        <f aca="false">$P$25*$P$15/100/4</f>
        <v>4305.2625</v>
      </c>
      <c r="X61" s="123" t="n">
        <f aca="false">$P$25*$P$15/100/4</f>
        <v>4305.2625</v>
      </c>
      <c r="Y61" s="123" t="n">
        <f aca="false">$P$25*$P$15/100/4</f>
        <v>4305.2625</v>
      </c>
      <c r="Z61" s="123" t="n">
        <f aca="false">$P$25*$P$16/100/4</f>
        <v>2152.63125</v>
      </c>
      <c r="AA61" s="123" t="n">
        <f aca="false">$P$25*$P$16/100/4</f>
        <v>2152.63125</v>
      </c>
      <c r="AB61" s="123" t="n">
        <f aca="false">$P$25*$P$16/100/4</f>
        <v>2152.63125</v>
      </c>
      <c r="AC61" s="123" t="n">
        <f aca="false">$P$25*$P$16/100/4</f>
        <v>2152.63125</v>
      </c>
      <c r="AD61" s="123" t="n">
        <f aca="false">$P$25*$P$17/100/4</f>
        <v>2152.63125</v>
      </c>
      <c r="AE61" s="123" t="n">
        <f aca="false">$P$25*$P$17/100/4</f>
        <v>2152.63125</v>
      </c>
      <c r="AF61" s="123" t="n">
        <f aca="false">$P$25*$P$17/100/4</f>
        <v>2152.63125</v>
      </c>
      <c r="AG61" s="123" t="n">
        <f aca="false">$P$25*$P$17/100/4</f>
        <v>2152.63125</v>
      </c>
      <c r="AH61" s="123" t="n">
        <f aca="false">$P$25*$P$18/100/4</f>
        <v>0</v>
      </c>
      <c r="AI61" s="123" t="n">
        <f aca="false">$P$25*$P$18/100/4</f>
        <v>0</v>
      </c>
      <c r="AJ61" s="123" t="n">
        <f aca="false">$P$25*$P$18/100/4</f>
        <v>0</v>
      </c>
      <c r="AK61" s="123" t="n">
        <f aca="false">$P$25*$P$18/100/4</f>
        <v>0</v>
      </c>
      <c r="AL61" s="123" t="n">
        <f aca="false">$P$25*$P$19/100/4</f>
        <v>0</v>
      </c>
      <c r="AM61" s="123" t="n">
        <f aca="false">$P$25*$P$19/100/4</f>
        <v>0</v>
      </c>
      <c r="AN61" s="123" t="n">
        <f aca="false">$P$25*$P$19/100/4</f>
        <v>0</v>
      </c>
      <c r="AO61" s="123" t="n">
        <f aca="false">$P$25*$P$19/100/4</f>
        <v>0</v>
      </c>
      <c r="AP61" s="123" t="n">
        <f aca="false">$P$25*$P$20/100/4</f>
        <v>0</v>
      </c>
      <c r="AQ61" s="123" t="n">
        <f aca="false">$P$25*$P$20/100/4</f>
        <v>0</v>
      </c>
      <c r="AR61" s="123" t="n">
        <f aca="false">$P$25*$P$20/100/4</f>
        <v>0</v>
      </c>
      <c r="AS61" s="123" t="n">
        <f aca="false">$P$25*$P$20/100/4</f>
        <v>0</v>
      </c>
      <c r="AT61" s="123" t="n">
        <f aca="false">$P$25*$P$21/100/4</f>
        <v>0</v>
      </c>
      <c r="AU61" s="123" t="n">
        <f aca="false">$P$25*$P$21/100/4</f>
        <v>0</v>
      </c>
      <c r="AV61" s="123" t="n">
        <f aca="false">$P$25*$P$21/100/4</f>
        <v>0</v>
      </c>
      <c r="AW61" s="123" t="n">
        <f aca="false">$P$25*$P$21/100/4</f>
        <v>0</v>
      </c>
      <c r="AX61" s="123"/>
      <c r="AY61" s="123"/>
      <c r="AZ61" s="123"/>
      <c r="BA61" s="126" t="n">
        <f aca="false">$P$25*$P$20/100/4</f>
        <v>0</v>
      </c>
      <c r="BB61" s="126" t="n">
        <f aca="false">BA61</f>
        <v>0</v>
      </c>
      <c r="BC61" s="126" t="n">
        <f aca="false">$P$25*$P$21/100/4</f>
        <v>0</v>
      </c>
      <c r="BD61" s="126" t="n">
        <f aca="false">BC61</f>
        <v>0</v>
      </c>
      <c r="BE61" s="126" t="n">
        <f aca="false">BD61</f>
        <v>0</v>
      </c>
    </row>
    <row r="62" customFormat="false" ht="15" hidden="false" customHeight="false" outlineLevel="0" collapsed="false">
      <c r="A62" s="24" t="s">
        <v>220</v>
      </c>
      <c r="D62" s="121" t="n">
        <f aca="false">SUM(E62:AZ62)</f>
        <v>36231.3</v>
      </c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3" t="n">
        <f aca="false">$Q$24*$Q$14/100/4</f>
        <v>3019.275</v>
      </c>
      <c r="T62" s="123" t="n">
        <f aca="false">$Q$24*$Q$14/100/4</f>
        <v>3019.275</v>
      </c>
      <c r="U62" s="123" t="n">
        <f aca="false">$Q$24*$Q$14/100/4</f>
        <v>3019.275</v>
      </c>
      <c r="V62" s="123" t="n">
        <f aca="false">$Q$24*$Q$14/100/4</f>
        <v>3019.275</v>
      </c>
      <c r="W62" s="123" t="n">
        <f aca="false">$Q$24*$Q$15/100/4</f>
        <v>3019.275</v>
      </c>
      <c r="X62" s="123" t="n">
        <f aca="false">$Q$24*$Q$15/100/4</f>
        <v>3019.275</v>
      </c>
      <c r="Y62" s="123" t="n">
        <f aca="false">$Q$24*$Q$15/100/4</f>
        <v>3019.275</v>
      </c>
      <c r="Z62" s="123" t="n">
        <f aca="false">$Q$24*$Q$15/100/4</f>
        <v>3019.275</v>
      </c>
      <c r="AA62" s="123" t="n">
        <f aca="false">$Q$24*$Q$16/100/4</f>
        <v>1509.6375</v>
      </c>
      <c r="AB62" s="123" t="n">
        <f aca="false">$Q$24*$Q$16/100/4</f>
        <v>1509.6375</v>
      </c>
      <c r="AC62" s="123" t="n">
        <f aca="false">$Q$24*$Q$16/100/4</f>
        <v>1509.6375</v>
      </c>
      <c r="AD62" s="123" t="n">
        <f aca="false">$Q$24*$Q$16/100/4</f>
        <v>1509.6375</v>
      </c>
      <c r="AE62" s="123" t="n">
        <f aca="false">$Q$24*$Q$17/100/4</f>
        <v>1509.6375</v>
      </c>
      <c r="AF62" s="123" t="n">
        <f aca="false">$Q$24*$Q$17/100/4</f>
        <v>1509.6375</v>
      </c>
      <c r="AG62" s="123" t="n">
        <f aca="false">$Q$24*$Q$17/100/4</f>
        <v>1509.6375</v>
      </c>
      <c r="AH62" s="123" t="n">
        <f aca="false">$Q$24*$Q$17/100/4</f>
        <v>1509.6375</v>
      </c>
      <c r="AI62" s="123" t="n">
        <f aca="false">$Q$24*$Q$18/100/4</f>
        <v>0</v>
      </c>
      <c r="AJ62" s="123" t="n">
        <f aca="false">$Q$24*$Q$18/100/4</f>
        <v>0</v>
      </c>
      <c r="AK62" s="123" t="n">
        <f aca="false">$Q$24*$Q$18/100/4</f>
        <v>0</v>
      </c>
      <c r="AL62" s="123" t="n">
        <f aca="false">$Q$24*$Q$18/100/4</f>
        <v>0</v>
      </c>
      <c r="AM62" s="123" t="n">
        <f aca="false">$Q$24*$Q$19/100/4</f>
        <v>0</v>
      </c>
      <c r="AN62" s="123" t="n">
        <f aca="false">$Q$24*$Q$19/100/4</f>
        <v>0</v>
      </c>
      <c r="AO62" s="123" t="n">
        <f aca="false">$Q$24*$Q$19/100/4</f>
        <v>0</v>
      </c>
      <c r="AP62" s="123" t="n">
        <f aca="false">$Q$24*$Q$19/100/4</f>
        <v>0</v>
      </c>
      <c r="AQ62" s="123" t="n">
        <f aca="false">$Q$24*$Q$20/100/4</f>
        <v>0</v>
      </c>
      <c r="AR62" s="123" t="n">
        <f aca="false">$Q$24*$Q$20/100/4</f>
        <v>0</v>
      </c>
      <c r="AS62" s="123" t="n">
        <f aca="false">$Q$24*$Q$20/100/4</f>
        <v>0</v>
      </c>
      <c r="AT62" s="123" t="n">
        <f aca="false">$Q$24*$Q$20/100/4</f>
        <v>0</v>
      </c>
      <c r="AU62" s="123" t="n">
        <f aca="false">$Q$24*$Q$21/100/4</f>
        <v>0</v>
      </c>
      <c r="AV62" s="123" t="n">
        <f aca="false">$Q$24*$Q$21/100/4</f>
        <v>0</v>
      </c>
      <c r="AW62" s="123" t="n">
        <f aca="false">$Q$24*$Q$21/100/4</f>
        <v>0</v>
      </c>
      <c r="AX62" s="123" t="n">
        <f aca="false">$Q$24*$Q$21/100/4</f>
        <v>0</v>
      </c>
      <c r="AY62" s="123"/>
      <c r="AZ62" s="123"/>
      <c r="BA62" s="123"/>
      <c r="BB62" s="123"/>
      <c r="BD62" s="126"/>
      <c r="BE62" s="126"/>
      <c r="BF62" s="126"/>
    </row>
    <row r="63" customFormat="false" ht="15" hidden="false" customHeight="false" outlineLevel="0" collapsed="false">
      <c r="A63" s="24" t="s">
        <v>221</v>
      </c>
      <c r="D63" s="121" t="n">
        <f aca="false">SUM(E63:AZ63)</f>
        <v>56359.8</v>
      </c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3" t="n">
        <f aca="false">$Q$25*$Q$14/100/4</f>
        <v>4696.65</v>
      </c>
      <c r="T63" s="123" t="n">
        <f aca="false">$Q$25*$Q$14/100/4</f>
        <v>4696.65</v>
      </c>
      <c r="U63" s="123" t="n">
        <f aca="false">$Q$25*$Q$14/100/4</f>
        <v>4696.65</v>
      </c>
      <c r="V63" s="123" t="n">
        <f aca="false">$Q$25*$Q$14/100/4</f>
        <v>4696.65</v>
      </c>
      <c r="W63" s="123" t="n">
        <f aca="false">$Q$25*$Q$15/100/4</f>
        <v>4696.65</v>
      </c>
      <c r="X63" s="123" t="n">
        <f aca="false">$Q$25*$Q$15/100/4</f>
        <v>4696.65</v>
      </c>
      <c r="Y63" s="123" t="n">
        <f aca="false">$Q$25*$Q$15/100/4</f>
        <v>4696.65</v>
      </c>
      <c r="Z63" s="123" t="n">
        <f aca="false">$Q$25*$Q$15/100/4</f>
        <v>4696.65</v>
      </c>
      <c r="AA63" s="123" t="n">
        <f aca="false">$Q$25*$Q$16/100/4</f>
        <v>2348.325</v>
      </c>
      <c r="AB63" s="123" t="n">
        <f aca="false">$Q$25*$Q$16/100/4</f>
        <v>2348.325</v>
      </c>
      <c r="AC63" s="123" t="n">
        <f aca="false">$Q$25*$Q$16/100/4</f>
        <v>2348.325</v>
      </c>
      <c r="AD63" s="123" t="n">
        <f aca="false">$Q$25*$Q$16/100/4</f>
        <v>2348.325</v>
      </c>
      <c r="AE63" s="123" t="n">
        <f aca="false">$Q$25*$Q$17/100/4</f>
        <v>2348.325</v>
      </c>
      <c r="AF63" s="123" t="n">
        <f aca="false">$Q$25*$Q$17/100/4</f>
        <v>2348.325</v>
      </c>
      <c r="AG63" s="123" t="n">
        <f aca="false">$Q$25*$Q$17/100/4</f>
        <v>2348.325</v>
      </c>
      <c r="AH63" s="123" t="n">
        <f aca="false">$Q$25*$Q$17/100/4</f>
        <v>2348.325</v>
      </c>
      <c r="AI63" s="123" t="n">
        <f aca="false">$Q$25*$Q$18/100/4</f>
        <v>0</v>
      </c>
      <c r="AJ63" s="123" t="n">
        <f aca="false">$Q$25*$Q$18/100/4</f>
        <v>0</v>
      </c>
      <c r="AK63" s="123" t="n">
        <f aca="false">$Q$25*$Q$18/100/4</f>
        <v>0</v>
      </c>
      <c r="AL63" s="123" t="n">
        <f aca="false">$Q$25*$Q$18/100/4</f>
        <v>0</v>
      </c>
      <c r="AM63" s="123" t="n">
        <f aca="false">$Q$25*$Q$19/100/4</f>
        <v>0</v>
      </c>
      <c r="AN63" s="123" t="n">
        <f aca="false">$Q$25*$Q$19/100/4</f>
        <v>0</v>
      </c>
      <c r="AO63" s="123" t="n">
        <f aca="false">$Q$25*$Q$19/100/4</f>
        <v>0</v>
      </c>
      <c r="AP63" s="123" t="n">
        <f aca="false">$Q$25*$Q$19/100/4</f>
        <v>0</v>
      </c>
      <c r="AQ63" s="123" t="n">
        <f aca="false">$Q$25*$Q$20/100/4</f>
        <v>0</v>
      </c>
      <c r="AR63" s="123" t="n">
        <f aca="false">$Q$25*$Q$20/100/4</f>
        <v>0</v>
      </c>
      <c r="AS63" s="123" t="n">
        <f aca="false">$Q$25*$Q$20/100/4</f>
        <v>0</v>
      </c>
      <c r="AT63" s="123" t="n">
        <f aca="false">$Q$25*$Q$20/100/4</f>
        <v>0</v>
      </c>
      <c r="AU63" s="123" t="n">
        <f aca="false">$Q$25*$Q$21/100/4</f>
        <v>0</v>
      </c>
      <c r="AV63" s="123" t="n">
        <f aca="false">$Q$25*$Q$21/100/4</f>
        <v>0</v>
      </c>
      <c r="AW63" s="123" t="n">
        <f aca="false">$Q$25*$Q$21/100/4</f>
        <v>0</v>
      </c>
      <c r="AX63" s="123" t="n">
        <f aca="false">$Q$25*$Q$21/100/4</f>
        <v>0</v>
      </c>
      <c r="AY63" s="123"/>
      <c r="AZ63" s="123"/>
      <c r="BA63" s="123"/>
      <c r="BB63" s="123"/>
      <c r="BD63" s="126"/>
      <c r="BE63" s="126"/>
      <c r="BF63" s="126"/>
    </row>
    <row r="64" customFormat="false" ht="15" hidden="false" customHeight="false" outlineLevel="0" collapsed="false">
      <c r="A64" s="24" t="s">
        <v>222</v>
      </c>
      <c r="D64" s="121" t="n">
        <f aca="false">SUM(E64:AZ64)</f>
        <v>36231.3</v>
      </c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3" t="n">
        <f aca="false">$R$24*$R$14/100/4</f>
        <v>3019.275</v>
      </c>
      <c r="U64" s="123" t="n">
        <f aca="false">$R$24*$R$14/100/4</f>
        <v>3019.275</v>
      </c>
      <c r="V64" s="123" t="n">
        <f aca="false">$R$24*$R$14/100/4</f>
        <v>3019.275</v>
      </c>
      <c r="W64" s="123" t="n">
        <f aca="false">$R$24*$R$14/100/4</f>
        <v>3019.275</v>
      </c>
      <c r="X64" s="123" t="n">
        <f aca="false">$R$24*$R$15/100/4</f>
        <v>3019.275</v>
      </c>
      <c r="Y64" s="123" t="n">
        <f aca="false">$R$24*$R$15/100/4</f>
        <v>3019.275</v>
      </c>
      <c r="Z64" s="123" t="n">
        <f aca="false">$R$24*$R$15/100/4</f>
        <v>3019.275</v>
      </c>
      <c r="AA64" s="123" t="n">
        <f aca="false">$R$24*$R$15/100/4</f>
        <v>3019.275</v>
      </c>
      <c r="AB64" s="123" t="n">
        <f aca="false">$R$24*$R$16/100/4</f>
        <v>1509.6375</v>
      </c>
      <c r="AC64" s="123" t="n">
        <f aca="false">$R$24*$R$16/100/4</f>
        <v>1509.6375</v>
      </c>
      <c r="AD64" s="123" t="n">
        <f aca="false">$R$24*$R$16/100/4</f>
        <v>1509.6375</v>
      </c>
      <c r="AE64" s="123" t="n">
        <f aca="false">$R$24*$R$16/100/4</f>
        <v>1509.6375</v>
      </c>
      <c r="AF64" s="123" t="n">
        <f aca="false">$R$24*$R$17/100/4</f>
        <v>1509.6375</v>
      </c>
      <c r="AG64" s="123" t="n">
        <f aca="false">$R$24*$R$17/100/4</f>
        <v>1509.6375</v>
      </c>
      <c r="AH64" s="123" t="n">
        <f aca="false">$R$24*$R$17/100/4</f>
        <v>1509.6375</v>
      </c>
      <c r="AI64" s="123" t="n">
        <f aca="false">$R$24*$R$17/100/4</f>
        <v>1509.6375</v>
      </c>
      <c r="AJ64" s="123" t="n">
        <f aca="false">$R$24*$R$18/100/4</f>
        <v>0</v>
      </c>
      <c r="AK64" s="123" t="n">
        <f aca="false">$R$24*$R$18/100/4</f>
        <v>0</v>
      </c>
      <c r="AL64" s="123" t="n">
        <f aca="false">$R$24*$R$18/100/4</f>
        <v>0</v>
      </c>
      <c r="AM64" s="123" t="n">
        <f aca="false">$R$24*$R$18/100/4</f>
        <v>0</v>
      </c>
      <c r="AN64" s="123" t="n">
        <f aca="false">$R$24*$R$19/100/4</f>
        <v>0</v>
      </c>
      <c r="AO64" s="123" t="n">
        <f aca="false">$R$24*$R$19/100/4</f>
        <v>0</v>
      </c>
      <c r="AP64" s="123" t="n">
        <f aca="false">$R$24*$R$19/100/4</f>
        <v>0</v>
      </c>
      <c r="AQ64" s="123" t="n">
        <f aca="false">$R$24*$R$19/100/4</f>
        <v>0</v>
      </c>
      <c r="AR64" s="123" t="n">
        <f aca="false">$R$24*$R$20/100/4</f>
        <v>0</v>
      </c>
      <c r="AS64" s="123" t="n">
        <f aca="false">$R$24*$R$20/100/4</f>
        <v>0</v>
      </c>
      <c r="AT64" s="123" t="n">
        <f aca="false">$R$24*$R$20/100/4</f>
        <v>0</v>
      </c>
      <c r="AU64" s="123" t="n">
        <f aca="false">$R$24*$R$20/100/4</f>
        <v>0</v>
      </c>
      <c r="AV64" s="123" t="n">
        <f aca="false">$R$24*$R$21/100/4</f>
        <v>0</v>
      </c>
      <c r="AW64" s="123" t="n">
        <f aca="false">$R$24*$R$21/100/4</f>
        <v>0</v>
      </c>
      <c r="AX64" s="123" t="n">
        <f aca="false">$R$24*$R$21/100/4</f>
        <v>0</v>
      </c>
      <c r="AY64" s="123" t="n">
        <f aca="false">$R$24*$R$21/100/4</f>
        <v>0</v>
      </c>
      <c r="AZ64" s="123"/>
      <c r="BA64" s="123"/>
      <c r="BB64" s="123"/>
      <c r="BC64" s="126" t="n">
        <f aca="false">BA64</f>
        <v>0</v>
      </c>
      <c r="BD64" s="126" t="n">
        <f aca="false">$R$24*$R$20/100/4</f>
        <v>0</v>
      </c>
      <c r="BE64" s="126" t="n">
        <f aca="false">BD64</f>
        <v>0</v>
      </c>
      <c r="BF64" s="126" t="n">
        <f aca="false">$R$24*$R$21/100/4</f>
        <v>0</v>
      </c>
      <c r="BG64" s="126" t="n">
        <f aca="false">BF64</f>
        <v>0</v>
      </c>
      <c r="BH64" s="126" t="n">
        <f aca="false">BG64</f>
        <v>0</v>
      </c>
    </row>
    <row r="65" customFormat="false" ht="15" hidden="false" customHeight="false" outlineLevel="0" collapsed="false">
      <c r="A65" s="24" t="s">
        <v>223</v>
      </c>
      <c r="D65" s="121" t="n">
        <f aca="false">SUM(E65:AZ65)</f>
        <v>56359.8</v>
      </c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3" t="n">
        <f aca="false">$R$25*$R$14/100/4</f>
        <v>4696.65</v>
      </c>
      <c r="U65" s="123" t="n">
        <f aca="false">$R$25*$R$14/100/4</f>
        <v>4696.65</v>
      </c>
      <c r="V65" s="123" t="n">
        <f aca="false">$R$25*$R$14/100/4</f>
        <v>4696.65</v>
      </c>
      <c r="W65" s="123" t="n">
        <f aca="false">$R$25*$R$14/100/4</f>
        <v>4696.65</v>
      </c>
      <c r="X65" s="123" t="n">
        <f aca="false">$R$25*$R$15/100/4</f>
        <v>4696.65</v>
      </c>
      <c r="Y65" s="123" t="n">
        <f aca="false">$R$25*$R$15/100/4</f>
        <v>4696.65</v>
      </c>
      <c r="Z65" s="123" t="n">
        <f aca="false">$R$25*$R$15/100/4</f>
        <v>4696.65</v>
      </c>
      <c r="AA65" s="123" t="n">
        <f aca="false">$R$25*$R$15/100/4</f>
        <v>4696.65</v>
      </c>
      <c r="AB65" s="123" t="n">
        <f aca="false">$R$25*$R$16/100/4</f>
        <v>2348.325</v>
      </c>
      <c r="AC65" s="123" t="n">
        <f aca="false">$R$25*$R$16/100/4</f>
        <v>2348.325</v>
      </c>
      <c r="AD65" s="123" t="n">
        <f aca="false">$R$25*$R$16/100/4</f>
        <v>2348.325</v>
      </c>
      <c r="AE65" s="123" t="n">
        <f aca="false">$R$25*$R$16/100/4</f>
        <v>2348.325</v>
      </c>
      <c r="AF65" s="123" t="n">
        <f aca="false">$R$25*$R$17/100/4</f>
        <v>2348.325</v>
      </c>
      <c r="AG65" s="123" t="n">
        <f aca="false">$R$25*$R$17/100/4</f>
        <v>2348.325</v>
      </c>
      <c r="AH65" s="123" t="n">
        <f aca="false">$R$25*$R$17/100/4</f>
        <v>2348.325</v>
      </c>
      <c r="AI65" s="123" t="n">
        <f aca="false">$R$25*$R$17/100/4</f>
        <v>2348.325</v>
      </c>
      <c r="AJ65" s="123" t="n">
        <f aca="false">$R$25*$R$18/100/4</f>
        <v>0</v>
      </c>
      <c r="AK65" s="123" t="n">
        <f aca="false">$R$25*$R$18/100/4</f>
        <v>0</v>
      </c>
      <c r="AL65" s="123" t="n">
        <f aca="false">$R$25*$R$18/100/4</f>
        <v>0</v>
      </c>
      <c r="AM65" s="123" t="n">
        <f aca="false">$R$25*$R$18/100/4</f>
        <v>0</v>
      </c>
      <c r="AN65" s="123" t="n">
        <f aca="false">$R$25*$R$19/100/4</f>
        <v>0</v>
      </c>
      <c r="AO65" s="123" t="n">
        <f aca="false">$R$25*$R$19/100/4</f>
        <v>0</v>
      </c>
      <c r="AP65" s="123" t="n">
        <f aca="false">$R$25*$R$19/100/4</f>
        <v>0</v>
      </c>
      <c r="AQ65" s="123" t="n">
        <f aca="false">$R$25*$R$19/100/4</f>
        <v>0</v>
      </c>
      <c r="AR65" s="123" t="n">
        <f aca="false">$R$25*$R$20/100/4</f>
        <v>0</v>
      </c>
      <c r="AS65" s="123" t="n">
        <f aca="false">$R$25*$R$20/100/4</f>
        <v>0</v>
      </c>
      <c r="AT65" s="123" t="n">
        <f aca="false">$R$25*$R$20/100/4</f>
        <v>0</v>
      </c>
      <c r="AU65" s="123" t="n">
        <f aca="false">$R$25*$R$20/100/4</f>
        <v>0</v>
      </c>
      <c r="AV65" s="123" t="n">
        <f aca="false">$R$25*$R$21/100/4</f>
        <v>0</v>
      </c>
      <c r="AW65" s="123" t="n">
        <f aca="false">$R$25*$R$21/100/4</f>
        <v>0</v>
      </c>
      <c r="AX65" s="123" t="n">
        <f aca="false">$R$25*$R$21/100/4</f>
        <v>0</v>
      </c>
      <c r="AY65" s="123" t="n">
        <f aca="false">$R$25*$R$21/100/4</f>
        <v>0</v>
      </c>
      <c r="AZ65" s="123"/>
      <c r="BA65" s="123"/>
      <c r="BB65" s="123"/>
      <c r="BC65" s="126" t="n">
        <f aca="false">BA65</f>
        <v>0</v>
      </c>
      <c r="BD65" s="126" t="n">
        <f aca="false">$R$25*$R$20/100/4</f>
        <v>0</v>
      </c>
      <c r="BE65" s="126" t="n">
        <f aca="false">BD65</f>
        <v>0</v>
      </c>
      <c r="BF65" s="126" t="n">
        <f aca="false">$R$25*$R$21/100/4</f>
        <v>0</v>
      </c>
      <c r="BG65" s="126" t="n">
        <f aca="false">BF65</f>
        <v>0</v>
      </c>
      <c r="BH65" s="126" t="n">
        <f aca="false">BG65</f>
        <v>0</v>
      </c>
    </row>
    <row r="66" customFormat="false" ht="15" hidden="false" customHeight="false" outlineLevel="0" collapsed="false">
      <c r="A66" s="24" t="s">
        <v>224</v>
      </c>
      <c r="D66" s="121" t="n">
        <f aca="false">SUM(E66:AZ66)</f>
        <v>28179.9</v>
      </c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3" t="n">
        <f aca="false">$S$24*$S$14/100/4</f>
        <v>3019.275</v>
      </c>
      <c r="V66" s="123" t="n">
        <f aca="false">$S$24*$S$14/100/4</f>
        <v>3019.275</v>
      </c>
      <c r="W66" s="123" t="n">
        <f aca="false">$S$24*$S$14/100/4</f>
        <v>3019.275</v>
      </c>
      <c r="X66" s="123" t="n">
        <f aca="false">$S$24*$S$14/100/4</f>
        <v>3019.275</v>
      </c>
      <c r="Y66" s="123" t="n">
        <f aca="false">$S$24*$S$15/100/4</f>
        <v>2012.85</v>
      </c>
      <c r="Z66" s="123" t="n">
        <f aca="false">$S$24*$S$15/100/4</f>
        <v>2012.85</v>
      </c>
      <c r="AA66" s="123" t="n">
        <f aca="false">$S$24*$S$15/100/4</f>
        <v>2012.85</v>
      </c>
      <c r="AB66" s="123" t="n">
        <f aca="false">$S$24*$S$15/100/4</f>
        <v>2012.85</v>
      </c>
      <c r="AC66" s="123" t="n">
        <f aca="false">$S$24*$S$16/100/4</f>
        <v>2012.85</v>
      </c>
      <c r="AD66" s="123" t="n">
        <f aca="false">$S$24*$S$16/100/4</f>
        <v>2012.85</v>
      </c>
      <c r="AE66" s="123" t="n">
        <f aca="false">$S$24*$S$16/100/4</f>
        <v>2012.85</v>
      </c>
      <c r="AF66" s="123" t="n">
        <f aca="false">$S$24*$S$16/100/4</f>
        <v>2012.85</v>
      </c>
      <c r="AG66" s="123" t="n">
        <f aca="false">$S$24*$S$17/100/4</f>
        <v>0</v>
      </c>
      <c r="AH66" s="123" t="n">
        <f aca="false">$S$24*$S$17/100/4</f>
        <v>0</v>
      </c>
      <c r="AI66" s="123" t="n">
        <f aca="false">$S$24*$S$17/100/4</f>
        <v>0</v>
      </c>
      <c r="AJ66" s="123" t="n">
        <f aca="false">$S$24*$S$17/100/4</f>
        <v>0</v>
      </c>
      <c r="AK66" s="123" t="n">
        <f aca="false">$S$24*$S$18/100/4</f>
        <v>0</v>
      </c>
      <c r="AL66" s="123" t="n">
        <f aca="false">$S$24*$S$18/100/4</f>
        <v>0</v>
      </c>
      <c r="AM66" s="123" t="n">
        <f aca="false">$S$24*$S$18/100/4</f>
        <v>0</v>
      </c>
      <c r="AN66" s="123" t="n">
        <f aca="false">$S$24*$S$18/100/4</f>
        <v>0</v>
      </c>
      <c r="AO66" s="123" t="n">
        <f aca="false">$S$24*$S$19/100/4</f>
        <v>0</v>
      </c>
      <c r="AP66" s="123" t="n">
        <f aca="false">$S$24*$S$19/100/4</f>
        <v>0</v>
      </c>
      <c r="AQ66" s="123" t="n">
        <f aca="false">$S$24*$S$19/100/4</f>
        <v>0</v>
      </c>
      <c r="AR66" s="123" t="n">
        <f aca="false">$S$24*$S$19/100/4</f>
        <v>0</v>
      </c>
      <c r="AS66" s="123" t="n">
        <f aca="false">$S$24*$S$20/100/4</f>
        <v>0</v>
      </c>
      <c r="AT66" s="123" t="n">
        <f aca="false">$S$24*$S$20/100/4</f>
        <v>0</v>
      </c>
      <c r="AU66" s="123" t="n">
        <f aca="false">$S$24*$S$20/100/4</f>
        <v>0</v>
      </c>
      <c r="AV66" s="123" t="n">
        <f aca="false">$S$24*$S$20/100/4</f>
        <v>0</v>
      </c>
      <c r="AW66" s="123" t="n">
        <f aca="false">$S$24*$S$21/100/4</f>
        <v>0</v>
      </c>
      <c r="AX66" s="123" t="n">
        <f aca="false">$S$24*$S$21/100/4</f>
        <v>0</v>
      </c>
      <c r="AY66" s="123" t="n">
        <f aca="false">$S$24*$S$21/100/4</f>
        <v>0</v>
      </c>
      <c r="AZ66" s="123" t="n">
        <f aca="false">$S$24*$S$21/100/4</f>
        <v>0</v>
      </c>
      <c r="BA66" s="123"/>
      <c r="BB66" s="123"/>
      <c r="BC66" s="123"/>
      <c r="BD66" s="123"/>
      <c r="BF66" s="126"/>
      <c r="BG66" s="126"/>
      <c r="BH66" s="126"/>
      <c r="BI66" s="126"/>
    </row>
    <row r="67" customFormat="false" ht="15" hidden="false" customHeight="false" outlineLevel="0" collapsed="false">
      <c r="A67" s="24" t="s">
        <v>225</v>
      </c>
      <c r="D67" s="121" t="n">
        <f aca="false">SUM(E67:AZ67)</f>
        <v>21917.7</v>
      </c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3" t="n">
        <f aca="false">$S$25*$S$14/100/4</f>
        <v>2348.325</v>
      </c>
      <c r="V67" s="123" t="n">
        <f aca="false">$S$25*$S$14/100/4</f>
        <v>2348.325</v>
      </c>
      <c r="W67" s="123" t="n">
        <f aca="false">$S$25*$S$14/100/4</f>
        <v>2348.325</v>
      </c>
      <c r="X67" s="123" t="n">
        <f aca="false">$S$25*$S$14/100/4</f>
        <v>2348.325</v>
      </c>
      <c r="Y67" s="123" t="n">
        <f aca="false">$S$25*$S$15/100/4</f>
        <v>1565.55</v>
      </c>
      <c r="Z67" s="123" t="n">
        <f aca="false">$S$25*$S$15/100/4</f>
        <v>1565.55</v>
      </c>
      <c r="AA67" s="123" t="n">
        <f aca="false">$S$25*$S$15/100/4</f>
        <v>1565.55</v>
      </c>
      <c r="AB67" s="123" t="n">
        <f aca="false">$S$25*$S$15/100/4</f>
        <v>1565.55</v>
      </c>
      <c r="AC67" s="123" t="n">
        <f aca="false">$S$25*$S$16/100/4</f>
        <v>1565.55</v>
      </c>
      <c r="AD67" s="123" t="n">
        <f aca="false">$S$25*$S$16/100/4</f>
        <v>1565.55</v>
      </c>
      <c r="AE67" s="123" t="n">
        <f aca="false">$S$25*$S$16/100/4</f>
        <v>1565.55</v>
      </c>
      <c r="AF67" s="123" t="n">
        <f aca="false">$S$25*$S$16/100/4</f>
        <v>1565.55</v>
      </c>
      <c r="AG67" s="123" t="n">
        <f aca="false">$S$25*$S$17/100/4</f>
        <v>0</v>
      </c>
      <c r="AH67" s="123" t="n">
        <f aca="false">$S$25*$S$17/100/4</f>
        <v>0</v>
      </c>
      <c r="AI67" s="123" t="n">
        <f aca="false">$S$25*$S$17/100/4</f>
        <v>0</v>
      </c>
      <c r="AJ67" s="123" t="n">
        <f aca="false">$S$25*$S$17/100/4</f>
        <v>0</v>
      </c>
      <c r="AK67" s="123" t="n">
        <f aca="false">$S$25*$S$18/100/4</f>
        <v>0</v>
      </c>
      <c r="AL67" s="123" t="n">
        <f aca="false">$S$25*$S$18/100/4</f>
        <v>0</v>
      </c>
      <c r="AM67" s="123" t="n">
        <f aca="false">$S$25*$S$18/100/4</f>
        <v>0</v>
      </c>
      <c r="AN67" s="123" t="n">
        <f aca="false">$S$25*$S$18/100/4</f>
        <v>0</v>
      </c>
      <c r="AO67" s="123" t="n">
        <f aca="false">$S$25*$S$19/100/4</f>
        <v>0</v>
      </c>
      <c r="AP67" s="123" t="n">
        <f aca="false">$S$25*$S$19/100/4</f>
        <v>0</v>
      </c>
      <c r="AQ67" s="123" t="n">
        <f aca="false">$S$25*$S$19/100/4</f>
        <v>0</v>
      </c>
      <c r="AR67" s="123" t="n">
        <f aca="false">$S$25*$S$19/100/4</f>
        <v>0</v>
      </c>
      <c r="AS67" s="123" t="n">
        <f aca="false">$S$25*$S$20/100/4</f>
        <v>0</v>
      </c>
      <c r="AT67" s="123" t="n">
        <f aca="false">$S$25*$S$20/100/4</f>
        <v>0</v>
      </c>
      <c r="AU67" s="123" t="n">
        <f aca="false">$S$25*$S$20/100/4</f>
        <v>0</v>
      </c>
      <c r="AV67" s="123" t="n">
        <f aca="false">$S$25*$S$20/100/4</f>
        <v>0</v>
      </c>
      <c r="AW67" s="123" t="n">
        <f aca="false">$S$25*$S$21/100/4</f>
        <v>0</v>
      </c>
      <c r="AX67" s="123" t="n">
        <f aca="false">$S$25*$S$21/100/4</f>
        <v>0</v>
      </c>
      <c r="AY67" s="123" t="n">
        <f aca="false">$S$25*$S$21/100/4</f>
        <v>0</v>
      </c>
      <c r="AZ67" s="123" t="n">
        <f aca="false">$S$25*$S$21/100/4</f>
        <v>0</v>
      </c>
      <c r="BA67" s="123"/>
      <c r="BB67" s="123"/>
      <c r="BC67" s="123"/>
      <c r="BD67" s="123"/>
      <c r="BF67" s="126"/>
      <c r="BG67" s="126"/>
      <c r="BH67" s="126"/>
      <c r="BI67" s="126"/>
    </row>
    <row r="68" customFormat="false" ht="15" hidden="false" customHeight="false" outlineLevel="0" collapsed="false">
      <c r="A68" s="24" t="s">
        <v>226</v>
      </c>
      <c r="D68" s="121" t="n">
        <f aca="false">SUM(E68:AZ68)</f>
        <v>28179.9</v>
      </c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3" t="n">
        <f aca="false">$T$24*$T$14/100/4</f>
        <v>3019.275</v>
      </c>
      <c r="W68" s="123" t="n">
        <f aca="false">$T$24*$T$14/100/4</f>
        <v>3019.275</v>
      </c>
      <c r="X68" s="123" t="n">
        <f aca="false">$T$24*$T$14/100/4</f>
        <v>3019.275</v>
      </c>
      <c r="Y68" s="123" t="n">
        <f aca="false">$T$24*$T$14/100/4</f>
        <v>3019.275</v>
      </c>
      <c r="Z68" s="123" t="n">
        <f aca="false">$T$24*$T$15/100/4</f>
        <v>2012.85</v>
      </c>
      <c r="AA68" s="123" t="n">
        <f aca="false">$T$24*$T$15/100/4</f>
        <v>2012.85</v>
      </c>
      <c r="AB68" s="123" t="n">
        <f aca="false">$T$24*$T$15/100/4</f>
        <v>2012.85</v>
      </c>
      <c r="AC68" s="123" t="n">
        <f aca="false">$T$24*$T$15/100/4</f>
        <v>2012.85</v>
      </c>
      <c r="AD68" s="123" t="n">
        <f aca="false">$T$24*$T$16/100/4</f>
        <v>2012.85</v>
      </c>
      <c r="AE68" s="123" t="n">
        <f aca="false">$T$24*$T$16/100/4</f>
        <v>2012.85</v>
      </c>
      <c r="AF68" s="123" t="n">
        <f aca="false">$T$24*$T$16/100/4</f>
        <v>2012.85</v>
      </c>
      <c r="AG68" s="123" t="n">
        <f aca="false">$T$24*$T$16/100/4</f>
        <v>2012.85</v>
      </c>
      <c r="AH68" s="123" t="n">
        <f aca="false">$T$24*$T$17/100/4</f>
        <v>0</v>
      </c>
      <c r="AI68" s="123" t="n">
        <f aca="false">$T$24*$T$17/100/4</f>
        <v>0</v>
      </c>
      <c r="AJ68" s="123" t="n">
        <f aca="false">$T$24*$T$17/100/4</f>
        <v>0</v>
      </c>
      <c r="AK68" s="123" t="n">
        <f aca="false">$T$24*$T$17/100/4</f>
        <v>0</v>
      </c>
      <c r="AL68" s="123" t="n">
        <f aca="false">$T$24*$T$18/100/4</f>
        <v>0</v>
      </c>
      <c r="AM68" s="123" t="n">
        <f aca="false">$T$24*$T$18/100/4</f>
        <v>0</v>
      </c>
      <c r="AN68" s="123" t="n">
        <f aca="false">$T$24*$T$18/100/4</f>
        <v>0</v>
      </c>
      <c r="AO68" s="123" t="n">
        <f aca="false">$T$24*$T$18/100/4</f>
        <v>0</v>
      </c>
      <c r="AP68" s="123" t="n">
        <f aca="false">$T$24*$T$19/100/4</f>
        <v>0</v>
      </c>
      <c r="AQ68" s="123" t="n">
        <f aca="false">$T$24*$T$19/100/4</f>
        <v>0</v>
      </c>
      <c r="AR68" s="123" t="n">
        <f aca="false">$T$24*$T$19/100/4</f>
        <v>0</v>
      </c>
      <c r="AS68" s="123" t="n">
        <f aca="false">$T$24*$T$19/100/4</f>
        <v>0</v>
      </c>
      <c r="AT68" s="123" t="n">
        <f aca="false">$T$24*$T$20/100/4</f>
        <v>0</v>
      </c>
      <c r="AU68" s="123" t="n">
        <f aca="false">$T$24*$T$20/100/4</f>
        <v>0</v>
      </c>
      <c r="AV68" s="123" t="n">
        <f aca="false">$T$24*$T$20/100/4</f>
        <v>0</v>
      </c>
      <c r="AW68" s="123" t="n">
        <f aca="false">$T$24*$T$20/100/4</f>
        <v>0</v>
      </c>
      <c r="AX68" s="123" t="n">
        <f aca="false">$T$24*$T$21/100/4</f>
        <v>0</v>
      </c>
      <c r="AY68" s="123" t="n">
        <f aca="false">$T$24*$T$21/100/4</f>
        <v>0</v>
      </c>
      <c r="AZ68" s="123" t="n">
        <f aca="false">$T$24*$T$21/100/4</f>
        <v>0</v>
      </c>
      <c r="BA68" s="123" t="n">
        <f aca="false">$T$24*$T$21/100/4</f>
        <v>0</v>
      </c>
      <c r="BB68" s="123"/>
      <c r="BC68" s="123"/>
      <c r="BD68" s="123"/>
      <c r="BE68" s="126" t="n">
        <f aca="false">$T$24*$T$19/100/4</f>
        <v>0</v>
      </c>
      <c r="BF68" s="126" t="n">
        <f aca="false">BE68</f>
        <v>0</v>
      </c>
      <c r="BG68" s="126" t="n">
        <f aca="false">$T$24*$T$20/100/4</f>
        <v>0</v>
      </c>
      <c r="BH68" s="126" t="n">
        <f aca="false">BG68</f>
        <v>0</v>
      </c>
      <c r="BI68" s="126" t="n">
        <f aca="false">$T$24*$T$21/100/4</f>
        <v>0</v>
      </c>
      <c r="BJ68" s="126" t="n">
        <f aca="false">BI68</f>
        <v>0</v>
      </c>
      <c r="BK68" s="126" t="n">
        <f aca="false">BJ68</f>
        <v>0</v>
      </c>
    </row>
    <row r="69" customFormat="false" ht="15" hidden="false" customHeight="false" outlineLevel="0" collapsed="false">
      <c r="A69" s="24" t="s">
        <v>227</v>
      </c>
      <c r="D69" s="121" t="n">
        <f aca="false">SUM(E69:AZ69)</f>
        <v>21917.7</v>
      </c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3" t="n">
        <f aca="false">$T$25*$T$14/100/4</f>
        <v>2348.325</v>
      </c>
      <c r="W69" s="123" t="n">
        <f aca="false">$T$25*$T$14/100/4</f>
        <v>2348.325</v>
      </c>
      <c r="X69" s="123" t="n">
        <f aca="false">$T$25*$T$14/100/4</f>
        <v>2348.325</v>
      </c>
      <c r="Y69" s="123" t="n">
        <f aca="false">$T$25*$T$14/100/4</f>
        <v>2348.325</v>
      </c>
      <c r="Z69" s="123" t="n">
        <f aca="false">$T$25*$T$15/100/4</f>
        <v>1565.55</v>
      </c>
      <c r="AA69" s="123" t="n">
        <f aca="false">$T$25*$T$15/100/4</f>
        <v>1565.55</v>
      </c>
      <c r="AB69" s="123" t="n">
        <f aca="false">$T$25*$T$15/100/4</f>
        <v>1565.55</v>
      </c>
      <c r="AC69" s="123" t="n">
        <f aca="false">$T$25*$T$15/100/4</f>
        <v>1565.55</v>
      </c>
      <c r="AD69" s="123" t="n">
        <f aca="false">$T$25*$T$16/100/4</f>
        <v>1565.55</v>
      </c>
      <c r="AE69" s="123" t="n">
        <f aca="false">$T$25*$T$16/100/4</f>
        <v>1565.55</v>
      </c>
      <c r="AF69" s="123" t="n">
        <f aca="false">$T$25*$T$16/100/4</f>
        <v>1565.55</v>
      </c>
      <c r="AG69" s="123" t="n">
        <f aca="false">$T$25*$T$16/100/4</f>
        <v>1565.55</v>
      </c>
      <c r="AH69" s="123" t="n">
        <f aca="false">$T$25*$T$17/100/4</f>
        <v>0</v>
      </c>
      <c r="AI69" s="123" t="n">
        <f aca="false">$T$25*$T$17/100/4</f>
        <v>0</v>
      </c>
      <c r="AJ69" s="123" t="n">
        <f aca="false">$T$25*$T$17/100/4</f>
        <v>0</v>
      </c>
      <c r="AK69" s="123" t="n">
        <f aca="false">$T$25*$T$17/100/4</f>
        <v>0</v>
      </c>
      <c r="AL69" s="123" t="n">
        <f aca="false">$T$25*$T$18/100/4</f>
        <v>0</v>
      </c>
      <c r="AM69" s="123" t="n">
        <f aca="false">$T$25*$T$18/100/4</f>
        <v>0</v>
      </c>
      <c r="AN69" s="123" t="n">
        <f aca="false">$T$25*$T$18/100/4</f>
        <v>0</v>
      </c>
      <c r="AO69" s="123" t="n">
        <f aca="false">$T$25*$T$18/100/4</f>
        <v>0</v>
      </c>
      <c r="AP69" s="123" t="n">
        <f aca="false">$T$25*$T$19/100/4</f>
        <v>0</v>
      </c>
      <c r="AQ69" s="123" t="n">
        <f aca="false">$T$25*$T$19/100/4</f>
        <v>0</v>
      </c>
      <c r="AR69" s="123" t="n">
        <f aca="false">$T$25*$T$19/100/4</f>
        <v>0</v>
      </c>
      <c r="AS69" s="123" t="n">
        <f aca="false">$T$25*$T$19/100/4</f>
        <v>0</v>
      </c>
      <c r="AT69" s="123" t="n">
        <f aca="false">$T$25*$T$20/100/4</f>
        <v>0</v>
      </c>
      <c r="AU69" s="123" t="n">
        <f aca="false">$T$25*$T$20/100/4</f>
        <v>0</v>
      </c>
      <c r="AV69" s="123" t="n">
        <f aca="false">$T$25*$T$20/100/4</f>
        <v>0</v>
      </c>
      <c r="AW69" s="123" t="n">
        <f aca="false">$T$25*$T$20/100/4</f>
        <v>0</v>
      </c>
      <c r="AX69" s="123" t="n">
        <f aca="false">$T$25*$T$21/100/4</f>
        <v>0</v>
      </c>
      <c r="AY69" s="123" t="n">
        <f aca="false">$T$25*$T$21/100/4</f>
        <v>0</v>
      </c>
      <c r="AZ69" s="123" t="n">
        <f aca="false">$T$25*$T$21/100/4</f>
        <v>0</v>
      </c>
      <c r="BA69" s="123" t="n">
        <f aca="false">$T$25*$T$21/100/4</f>
        <v>0</v>
      </c>
      <c r="BB69" s="123"/>
      <c r="BC69" s="123"/>
      <c r="BD69" s="123"/>
      <c r="BE69" s="126" t="n">
        <f aca="false">$T$25*$T$19/100/4</f>
        <v>0</v>
      </c>
      <c r="BF69" s="126" t="n">
        <f aca="false">BE69</f>
        <v>0</v>
      </c>
      <c r="BG69" s="126" t="n">
        <f aca="false">$T$25*$T$20/100/4</f>
        <v>0</v>
      </c>
      <c r="BH69" s="126" t="n">
        <f aca="false">BG69</f>
        <v>0</v>
      </c>
      <c r="BI69" s="126" t="n">
        <f aca="false">$T$25*$T$21/100/4</f>
        <v>0</v>
      </c>
      <c r="BJ69" s="126" t="n">
        <f aca="false">BI69</f>
        <v>0</v>
      </c>
      <c r="BK69" s="126" t="n">
        <f aca="false">BJ69</f>
        <v>0</v>
      </c>
    </row>
    <row r="70" customFormat="false" ht="15" hidden="false" customHeight="false" outlineLevel="0" collapsed="false">
      <c r="A70" s="116" t="s">
        <v>238</v>
      </c>
      <c r="B70" s="116"/>
      <c r="C70" s="116"/>
      <c r="D70" s="127" t="n">
        <f aca="false">SUM(E70:AZ70)</f>
        <v>2673735.75</v>
      </c>
      <c r="E70" s="128" t="n">
        <f aca="false">SUM(E31:E69)</f>
        <v>0</v>
      </c>
      <c r="F70" s="128" t="n">
        <f aca="false">SUM(F31:F69)</f>
        <v>0</v>
      </c>
      <c r="G70" s="128" t="n">
        <f aca="false">SUM(G31:G69)</f>
        <v>0</v>
      </c>
      <c r="H70" s="128" t="n">
        <f aca="false">SUM(H31:H69)</f>
        <v>0</v>
      </c>
      <c r="I70" s="128" t="n">
        <f aca="false">SUM(I31:I69)</f>
        <v>18115.65</v>
      </c>
      <c r="J70" s="128" t="n">
        <f aca="false">SUM(J31:J69)</f>
        <v>36231.3</v>
      </c>
      <c r="K70" s="128" t="n">
        <f aca="false">SUM(K31:K69)</f>
        <v>58260.825</v>
      </c>
      <c r="L70" s="128" t="n">
        <f aca="false">SUM(L31:L69)</f>
        <v>69018.39</v>
      </c>
      <c r="M70" s="128" t="n">
        <f aca="false">SUM(M31:M69)</f>
        <v>67087.545</v>
      </c>
      <c r="N70" s="128" t="n">
        <f aca="false">SUM(N31:N69)</f>
        <v>72973.2675</v>
      </c>
      <c r="O70" s="128" t="n">
        <f aca="false">SUM(O31:O69)</f>
        <v>88871.055</v>
      </c>
      <c r="P70" s="128" t="n">
        <f aca="false">SUM(P31:P69)</f>
        <v>105607.53</v>
      </c>
      <c r="Q70" s="128" t="n">
        <f aca="false">SUM(Q31:Q69)</f>
        <v>115252.43625</v>
      </c>
      <c r="R70" s="128" t="n">
        <f aca="false">SUM(R31:R69)</f>
        <v>124897.3425</v>
      </c>
      <c r="S70" s="128" t="n">
        <f aca="false">SUM(S31:S69)</f>
        <v>683090.4675</v>
      </c>
      <c r="T70" s="128" t="n">
        <f aca="false">SUM(T31:T69)</f>
        <v>171640.1925</v>
      </c>
      <c r="U70" s="128" t="n">
        <f aca="false">SUM(U31:U69)</f>
        <v>112596.5925</v>
      </c>
      <c r="V70" s="128" t="n">
        <f aca="false">SUM(V31:V69)</f>
        <v>89336.9925</v>
      </c>
      <c r="W70" s="128" t="n">
        <f aca="false">SUM(W31:W69)</f>
        <v>87525.4275</v>
      </c>
      <c r="X70" s="128" t="n">
        <f aca="false">SUM(X31:X69)</f>
        <v>85713.8625</v>
      </c>
      <c r="Y70" s="128" t="n">
        <f aca="false">SUM(Y31:Y69)</f>
        <v>77279.461875</v>
      </c>
      <c r="Z70" s="128" t="n">
        <f aca="false">SUM(Z31:Z69)</f>
        <v>70153.41375</v>
      </c>
      <c r="AA70" s="128" t="n">
        <f aca="false">SUM(AA31:AA69)</f>
        <v>61337.87625</v>
      </c>
      <c r="AB70" s="128" t="n">
        <f aca="false">SUM(AB31:AB69)</f>
        <v>51046.24875</v>
      </c>
      <c r="AC70" s="128" t="n">
        <f aca="false">SUM(AC31:AC69)</f>
        <v>51046.24875</v>
      </c>
      <c r="AD70" s="128" t="n">
        <f aca="false">SUM(AD31:AD69)</f>
        <v>51046.24875</v>
      </c>
      <c r="AE70" s="128" t="n">
        <f aca="false">SUM(AE31:AE69)</f>
        <v>51046.24875</v>
      </c>
      <c r="AF70" s="128" t="n">
        <f aca="false">SUM(AF31:AF69)</f>
        <v>51046.24875</v>
      </c>
      <c r="AG70" s="128" t="n">
        <f aca="false">SUM(AG31:AG69)</f>
        <v>43931.383125</v>
      </c>
      <c r="AH70" s="128" t="n">
        <f aca="false">SUM(AH31:AH69)</f>
        <v>36816.5175</v>
      </c>
      <c r="AI70" s="128" t="n">
        <f aca="false">SUM(AI31:AI69)</f>
        <v>32958.555</v>
      </c>
      <c r="AJ70" s="128" t="n">
        <f aca="false">SUM(AJ31:AJ69)</f>
        <v>29100.5925</v>
      </c>
      <c r="AK70" s="128" t="n">
        <f aca="false">SUM(AK31:AK69)</f>
        <v>22883.1225</v>
      </c>
      <c r="AL70" s="128" t="n">
        <f aca="false">SUM(AL31:AL69)</f>
        <v>19282.3575</v>
      </c>
      <c r="AM70" s="128" t="n">
        <f aca="false">SUM(AM31:AM69)</f>
        <v>16803.57</v>
      </c>
      <c r="AN70" s="128" t="n">
        <f aca="false">SUM(AN31:AN69)</f>
        <v>7246.26</v>
      </c>
      <c r="AO70" s="128" t="n">
        <f aca="false">SUM(AO31:AO69)</f>
        <v>7246.26</v>
      </c>
      <c r="AP70" s="128" t="n">
        <f aca="false">SUM(AP31:AP69)</f>
        <v>7246.26</v>
      </c>
      <c r="AQ70" s="128" t="n">
        <f aca="false">SUM(AQ31:AQ69)</f>
        <v>0</v>
      </c>
    </row>
    <row r="71" customFormat="false" ht="15" hidden="false" customHeight="false" outlineLevel="0" collapsed="false">
      <c r="A71" s="129" t="s">
        <v>163</v>
      </c>
      <c r="B71" s="129"/>
      <c r="C71" s="129"/>
      <c r="D71" s="130" t="n">
        <f aca="false">SUM(E71:AS71)</f>
        <v>1549396.34288645</v>
      </c>
      <c r="E71" s="131" t="n">
        <f aca="false">+E70/((1+$C$72)^E$73)</f>
        <v>0</v>
      </c>
      <c r="F71" s="131" t="n">
        <f aca="false">+F70/((1+$C$72)^F$73)</f>
        <v>0</v>
      </c>
      <c r="G71" s="131" t="n">
        <f aca="false">+G70/((1+$C$72)^G$73)</f>
        <v>0</v>
      </c>
      <c r="H71" s="131" t="n">
        <f aca="false">+H70/((1+$C$72)^H$73)</f>
        <v>0</v>
      </c>
      <c r="I71" s="131" t="n">
        <f aca="false">+I70/((1+$C$72)^I$73)</f>
        <v>15378.814455074</v>
      </c>
      <c r="J71" s="131" t="n">
        <f aca="false">+J70/((1+$C$72)^J$73)</f>
        <v>29766.4223817191</v>
      </c>
      <c r="K71" s="131" t="n">
        <f aca="false">+K70/((1+$C$72)^K$73)</f>
        <v>46322.6226947768</v>
      </c>
      <c r="L71" s="131" t="n">
        <f aca="false">+L70/((1+$C$72)^L$73)</f>
        <v>53107.4099722992</v>
      </c>
      <c r="M71" s="131" t="n">
        <f aca="false">+M70/((1+$C$72)^M$73)</f>
        <v>49958.1081803519</v>
      </c>
      <c r="N71" s="131" t="n">
        <f aca="false">+N70/((1+$C$72)^N$73)</f>
        <v>52589.817609461</v>
      </c>
      <c r="O71" s="131" t="n">
        <f aca="false">+O70/((1+$C$72)^O$73)</f>
        <v>61982.9146765031</v>
      </c>
      <c r="P71" s="131" t="n">
        <f aca="false">+P70/((1+$C$72)^P$73)</f>
        <v>71282.0746464499</v>
      </c>
      <c r="Q71" s="131" t="n">
        <f aca="false">+Q70/((1+$C$72)^Q$73)</f>
        <v>75285.1547775478</v>
      </c>
      <c r="R71" s="131" t="n">
        <f aca="false">+R70/((1+$C$72)^R$73)</f>
        <v>78956.1962991037</v>
      </c>
      <c r="S71" s="131" t="n">
        <f aca="false">+S70/((1+$C$72)^S$73)</f>
        <v>417912.183382411</v>
      </c>
      <c r="T71" s="131" t="n">
        <f aca="false">+T70/((1+$C$72)^T$73)</f>
        <v>101624.772783273</v>
      </c>
      <c r="U71" s="131" t="n">
        <f aca="false">+U70/((1+$C$72)^U$73)</f>
        <v>64517.8118267325</v>
      </c>
      <c r="V71" s="131" t="n">
        <f aca="false">+V70/((1+$C$72)^V$73)</f>
        <v>49540.3986467509</v>
      </c>
      <c r="W71" s="131" t="n">
        <f aca="false">+W70/((1+$C$72)^W$73)</f>
        <v>46971.6911701819</v>
      </c>
      <c r="X71" s="131" t="n">
        <f aca="false">+X70/((1+$C$72)^X$73)</f>
        <v>44517.0942837459</v>
      </c>
      <c r="Y71" s="131" t="n">
        <f aca="false">+Y70/((1+$C$72)^Y$73)</f>
        <v>38843.0764637677</v>
      </c>
      <c r="Z71" s="131" t="n">
        <f aca="false">+Z70/((1+$C$72)^Z$73)</f>
        <v>34124.9581014236</v>
      </c>
      <c r="AA71" s="131" t="n">
        <f aca="false">+AA70/((1+$C$72)^AA$73)</f>
        <v>28875.255770471</v>
      </c>
      <c r="AB71" s="131" t="n">
        <f aca="false">+AB70/((1+$C$72)^AB$73)</f>
        <v>23255.9842402337</v>
      </c>
      <c r="AC71" s="131" t="n">
        <f aca="false">+AC70/((1+$C$72)^AC$73)</f>
        <v>22506.5284394859</v>
      </c>
      <c r="AD71" s="131" t="n">
        <f aca="false">+AD70/((1+$C$72)^AD$73)</f>
        <v>21781.2248737703</v>
      </c>
      <c r="AE71" s="131" t="n">
        <f aca="false">+AE70/((1+$C$72)^AE$73)</f>
        <v>21079.2952043824</v>
      </c>
      <c r="AF71" s="131" t="n">
        <f aca="false">+AF70/((1+$C$72)^AF$73)</f>
        <v>20399.9861756436</v>
      </c>
      <c r="AG71" s="131" t="n">
        <f aca="false">+AG70/((1+$C$72)^AG$73)</f>
        <v>16990.8342993167</v>
      </c>
      <c r="AH71" s="131" t="n">
        <f aca="false">+AH70/((1+$C$72)^AH$73)</f>
        <v>13780.2253868232</v>
      </c>
      <c r="AI71" s="131" t="n">
        <f aca="false">+AI70/((1+$C$72)^AI$73)</f>
        <v>11938.6594693317</v>
      </c>
      <c r="AJ71" s="131" t="n">
        <f aca="false">+AJ70/((1+$C$72)^AJ$73)</f>
        <v>10201.4762023971</v>
      </c>
      <c r="AK71" s="131" t="n">
        <f aca="false">+AK70/((1+$C$72)^AK$73)</f>
        <v>7763.36958834878</v>
      </c>
      <c r="AL71" s="131" t="n">
        <f aca="false">+AL70/((1+$C$72)^AL$73)</f>
        <v>6330.95015409151</v>
      </c>
      <c r="AM71" s="131" t="n">
        <f aca="false">+AM70/((1+$C$72)^AM$73)</f>
        <v>5339.29738129294</v>
      </c>
      <c r="AN71" s="131" t="n">
        <f aca="false">+AN70/((1+$C$72)^AN$73)</f>
        <v>2228.28250596743</v>
      </c>
      <c r="AO71" s="131" t="n">
        <f aca="false">+AO70/((1+$C$72)^AO$73)</f>
        <v>2156.47306403838</v>
      </c>
      <c r="AP71" s="131" t="n">
        <f aca="false">+AP70/((1+$C$72)^AP$73)</f>
        <v>2086.9777792848</v>
      </c>
      <c r="AQ71" s="131" t="n">
        <f aca="false">+AQ70/((1+$C$72)^AQ$73)</f>
        <v>0</v>
      </c>
      <c r="AR71" s="131" t="n">
        <f aca="false">+AR70/((1+$C$72)^AR$73)</f>
        <v>0</v>
      </c>
      <c r="AS71" s="131" t="n">
        <f aca="false">+AS70/((1+$C$72)^AS$73)</f>
        <v>0</v>
      </c>
      <c r="AT71" s="132"/>
    </row>
    <row r="72" customFormat="false" ht="15" hidden="false" customHeight="true" outlineLevel="0" collapsed="false">
      <c r="A72" s="133" t="s">
        <v>229</v>
      </c>
      <c r="B72" s="133" t="s">
        <v>230</v>
      </c>
      <c r="C72" s="134" t="n">
        <v>0.14</v>
      </c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  <c r="BI72" s="125"/>
      <c r="BJ72" s="125"/>
      <c r="BK72" s="125"/>
    </row>
    <row r="73" customFormat="false" ht="15" hidden="false" customHeight="true" outlineLevel="0" collapsed="false">
      <c r="A73" s="116"/>
      <c r="B73" s="116"/>
      <c r="C73" s="116"/>
      <c r="D73" s="136"/>
      <c r="E73" s="136" t="n">
        <f aca="false">0.0833333333333333*3</f>
        <v>0.25</v>
      </c>
      <c r="F73" s="136" t="n">
        <f aca="false">0.25+E73</f>
        <v>0.5</v>
      </c>
      <c r="G73" s="136" t="n">
        <f aca="false">0.25+F73</f>
        <v>0.75</v>
      </c>
      <c r="H73" s="136" t="n">
        <f aca="false">0.25+G73</f>
        <v>1</v>
      </c>
      <c r="I73" s="136" t="n">
        <f aca="false">0.25+H73</f>
        <v>1.25</v>
      </c>
      <c r="J73" s="136" t="n">
        <f aca="false">0.25+I73</f>
        <v>1.5</v>
      </c>
      <c r="K73" s="136" t="n">
        <f aca="false">0.25+J73</f>
        <v>1.75</v>
      </c>
      <c r="L73" s="136" t="n">
        <f aca="false">0.25+K73</f>
        <v>2</v>
      </c>
      <c r="M73" s="136" t="n">
        <f aca="false">0.25+L73</f>
        <v>2.25</v>
      </c>
      <c r="N73" s="136" t="n">
        <f aca="false">0.25+M73</f>
        <v>2.5</v>
      </c>
      <c r="O73" s="136" t="n">
        <f aca="false">0.25+N73</f>
        <v>2.75</v>
      </c>
      <c r="P73" s="136" t="n">
        <f aca="false">0.25+O73</f>
        <v>3</v>
      </c>
      <c r="Q73" s="136" t="n">
        <f aca="false">0.25+P73</f>
        <v>3.25</v>
      </c>
      <c r="R73" s="136" t="n">
        <f aca="false">0.25+Q73</f>
        <v>3.5</v>
      </c>
      <c r="S73" s="136" t="n">
        <f aca="false">0.25+R73</f>
        <v>3.75</v>
      </c>
      <c r="T73" s="136" t="n">
        <f aca="false">0.25+S73</f>
        <v>4</v>
      </c>
      <c r="U73" s="136" t="n">
        <f aca="false">0.25+T73</f>
        <v>4.25</v>
      </c>
      <c r="V73" s="136" t="n">
        <f aca="false">0.25+U73</f>
        <v>4.5</v>
      </c>
      <c r="W73" s="136" t="n">
        <f aca="false">0.25+V73</f>
        <v>4.75</v>
      </c>
      <c r="X73" s="136" t="n">
        <f aca="false">0.25+W73</f>
        <v>5</v>
      </c>
      <c r="Y73" s="136" t="n">
        <f aca="false">0.25+X73</f>
        <v>5.25</v>
      </c>
      <c r="Z73" s="136" t="n">
        <f aca="false">0.25+Y73</f>
        <v>5.5</v>
      </c>
      <c r="AA73" s="136" t="n">
        <f aca="false">0.25+Z73</f>
        <v>5.75</v>
      </c>
      <c r="AB73" s="136" t="n">
        <f aca="false">0.25+AA73</f>
        <v>6</v>
      </c>
      <c r="AC73" s="136" t="n">
        <f aca="false">0.25+AB73</f>
        <v>6.25</v>
      </c>
      <c r="AD73" s="136" t="n">
        <f aca="false">0.25+AC73</f>
        <v>6.5</v>
      </c>
      <c r="AE73" s="136" t="n">
        <f aca="false">0.25+AD73</f>
        <v>6.75</v>
      </c>
      <c r="AF73" s="136" t="n">
        <f aca="false">0.25+AE73</f>
        <v>7</v>
      </c>
      <c r="AG73" s="136" t="n">
        <f aca="false">0.25+AF73</f>
        <v>7.25</v>
      </c>
      <c r="AH73" s="136" t="n">
        <f aca="false">0.25+AG73</f>
        <v>7.5</v>
      </c>
      <c r="AI73" s="136" t="n">
        <f aca="false">0.25+AH73</f>
        <v>7.75</v>
      </c>
      <c r="AJ73" s="136" t="n">
        <f aca="false">0.25+AI73</f>
        <v>8</v>
      </c>
      <c r="AK73" s="136" t="n">
        <f aca="false">0.25+AJ73</f>
        <v>8.25</v>
      </c>
      <c r="AL73" s="136" t="n">
        <f aca="false">0.25+AK73</f>
        <v>8.5</v>
      </c>
      <c r="AM73" s="136" t="n">
        <f aca="false">0.25+AL73</f>
        <v>8.75</v>
      </c>
      <c r="AN73" s="136" t="n">
        <f aca="false">0.25+AM73</f>
        <v>9</v>
      </c>
      <c r="AO73" s="136" t="n">
        <f aca="false">0.25+AN73</f>
        <v>9.25</v>
      </c>
      <c r="AP73" s="136" t="n">
        <f aca="false">0.25+AO73</f>
        <v>9.5</v>
      </c>
      <c r="AQ73" s="136" t="n">
        <f aca="false">0.25+AP73</f>
        <v>9.75</v>
      </c>
      <c r="AR73" s="136" t="n">
        <f aca="false">0.25+AQ73</f>
        <v>10</v>
      </c>
      <c r="AS73" s="136" t="n">
        <f aca="false">0.25+AR73</f>
        <v>10.25</v>
      </c>
      <c r="AT73" s="125"/>
      <c r="AU73" s="125"/>
      <c r="AV73" s="125"/>
      <c r="AW73" s="125"/>
      <c r="AX73" s="125"/>
      <c r="AY73" s="125"/>
      <c r="AZ73" s="125"/>
      <c r="BA73" s="125"/>
      <c r="BB73" s="125"/>
      <c r="BC73" s="125"/>
      <c r="BD73" s="125"/>
      <c r="BE73" s="125"/>
      <c r="BF73" s="125"/>
      <c r="BG73" s="125"/>
      <c r="BH73" s="125"/>
      <c r="BI73" s="125"/>
      <c r="BJ73" s="125"/>
      <c r="BK73" s="125"/>
    </row>
    <row r="74" customFormat="false" ht="15" hidden="false" customHeight="false" outlineLevel="0" collapsed="false">
      <c r="D74" s="137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</row>
    <row r="75" customFormat="false" ht="15" hidden="false" customHeight="false" outlineLevel="0" collapsed="false">
      <c r="A75" s="129" t="s">
        <v>231</v>
      </c>
      <c r="B75" s="129"/>
      <c r="C75" s="129"/>
      <c r="D75" s="130"/>
      <c r="E75" s="131" t="n">
        <f aca="false">E71</f>
        <v>0</v>
      </c>
      <c r="F75" s="131" t="n">
        <f aca="false">E75+F71</f>
        <v>0</v>
      </c>
      <c r="G75" s="131" t="n">
        <f aca="false">F75+G71</f>
        <v>0</v>
      </c>
      <c r="H75" s="131" t="n">
        <f aca="false">G75+H71</f>
        <v>0</v>
      </c>
      <c r="I75" s="131" t="n">
        <f aca="false">H75+I71</f>
        <v>15378.814455074</v>
      </c>
      <c r="J75" s="131" t="n">
        <f aca="false">I75+J71</f>
        <v>45145.2368367931</v>
      </c>
      <c r="K75" s="131" t="n">
        <f aca="false">J75+K71</f>
        <v>91467.8595315699</v>
      </c>
      <c r="L75" s="131" t="n">
        <f aca="false">K75+L71</f>
        <v>144575.269503869</v>
      </c>
      <c r="M75" s="131" t="n">
        <f aca="false">L75+M71</f>
        <v>194533.377684221</v>
      </c>
      <c r="N75" s="131" t="n">
        <f aca="false">M75+N71</f>
        <v>247123.195293682</v>
      </c>
      <c r="O75" s="131" t="n">
        <f aca="false">N75+O71</f>
        <v>309106.109970185</v>
      </c>
      <c r="P75" s="131" t="n">
        <f aca="false">O75+P71</f>
        <v>380388.184616635</v>
      </c>
      <c r="Q75" s="131" t="n">
        <f aca="false">P75+Q71</f>
        <v>455673.339394183</v>
      </c>
      <c r="R75" s="131" t="n">
        <f aca="false">Q75+R71</f>
        <v>534629.535693287</v>
      </c>
      <c r="S75" s="131" t="n">
        <f aca="false">R75+S71</f>
        <v>952541.719075698</v>
      </c>
      <c r="T75" s="131" t="n">
        <f aca="false">S75+T71</f>
        <v>1054166.49185897</v>
      </c>
      <c r="U75" s="131" t="n">
        <f aca="false">T75+U71</f>
        <v>1118684.3036857</v>
      </c>
      <c r="V75" s="131" t="n">
        <f aca="false">U75+V71</f>
        <v>1168224.70233245</v>
      </c>
      <c r="W75" s="131" t="n">
        <f aca="false">V75+W71</f>
        <v>1215196.39350264</v>
      </c>
      <c r="X75" s="131" t="n">
        <f aca="false">W75+X71</f>
        <v>1259713.48778638</v>
      </c>
      <c r="Y75" s="131" t="n">
        <f aca="false">X75+Y71</f>
        <v>1298556.56425015</v>
      </c>
      <c r="Z75" s="131" t="n">
        <f aca="false">Y75+Z71</f>
        <v>1332681.52235157</v>
      </c>
      <c r="AA75" s="131" t="n">
        <f aca="false">Z75+AA71</f>
        <v>1361556.77812204</v>
      </c>
      <c r="AB75" s="131" t="n">
        <f aca="false">AA75+AB71</f>
        <v>1384812.76236228</v>
      </c>
      <c r="AC75" s="131" t="n">
        <f aca="false">AB75+AC71</f>
        <v>1407319.29080176</v>
      </c>
      <c r="AD75" s="131" t="n">
        <f aca="false">AC75+AD71</f>
        <v>1429100.51567553</v>
      </c>
      <c r="AE75" s="131" t="n">
        <f aca="false">AD75+AE71</f>
        <v>1450179.81087992</v>
      </c>
      <c r="AF75" s="131" t="n">
        <f aca="false">AE75+AF71</f>
        <v>1470579.79705556</v>
      </c>
      <c r="AG75" s="131" t="n">
        <f aca="false">AF75+AG71</f>
        <v>1487570.63135488</v>
      </c>
      <c r="AH75" s="131" t="n">
        <f aca="false">AG75+AH71</f>
        <v>1501350.8567417</v>
      </c>
      <c r="AI75" s="131" t="n">
        <f aca="false">AH75+AI71</f>
        <v>1513289.51621103</v>
      </c>
      <c r="AJ75" s="131" t="n">
        <f aca="false">AI75+AJ71</f>
        <v>1523490.99241343</v>
      </c>
      <c r="AK75" s="131" t="n">
        <f aca="false">AJ75+AK71</f>
        <v>1531254.36200178</v>
      </c>
      <c r="AL75" s="131" t="n">
        <f aca="false">AK75+AL71</f>
        <v>1537585.31215587</v>
      </c>
      <c r="AM75" s="131" t="n">
        <f aca="false">AL75+AM71</f>
        <v>1542924.60953716</v>
      </c>
      <c r="AN75" s="131" t="n">
        <f aca="false">AM75+AN71</f>
        <v>1545152.89204313</v>
      </c>
      <c r="AO75" s="131" t="n">
        <f aca="false">AN75+AO71</f>
        <v>1547309.36510717</v>
      </c>
      <c r="AP75" s="131" t="n">
        <f aca="false">AO75+AP71</f>
        <v>1549396.34288645</v>
      </c>
      <c r="AQ75" s="131" t="n">
        <f aca="false">AP75+AQ71</f>
        <v>1549396.34288645</v>
      </c>
      <c r="AR75" s="131"/>
      <c r="AS75" s="131"/>
      <c r="AT75" s="132"/>
    </row>
    <row r="76" customFormat="false" ht="15" hidden="false" customHeight="false" outlineLevel="0" collapsed="false">
      <c r="A76" s="116" t="s">
        <v>232</v>
      </c>
      <c r="B76" s="116"/>
      <c r="C76" s="116"/>
      <c r="D76" s="138"/>
      <c r="E76" s="139" t="n">
        <f aca="false">SUM(E77:E78)</f>
        <v>0</v>
      </c>
      <c r="F76" s="139" t="n">
        <f aca="false">SUM(F77:F78)</f>
        <v>0</v>
      </c>
      <c r="G76" s="139" t="n">
        <f aca="false">SUM(G77:G78)</f>
        <v>0</v>
      </c>
      <c r="H76" s="139" t="n">
        <f aca="false">SUM(H77:H78)</f>
        <v>0</v>
      </c>
      <c r="I76" s="139" t="n">
        <f aca="false">SUM(I77:I78)</f>
        <v>18115.65</v>
      </c>
      <c r="J76" s="139" t="n">
        <f aca="false">SUM(J77:J78)</f>
        <v>54346.95</v>
      </c>
      <c r="K76" s="139" t="n">
        <f aca="false">SUM(K77:K78)</f>
        <v>112607.775</v>
      </c>
      <c r="L76" s="139" t="n">
        <f aca="false">SUM(L77:L78)</f>
        <v>181626.165</v>
      </c>
      <c r="M76" s="139" t="n">
        <f aca="false">SUM(M77:M78)</f>
        <v>248713.71</v>
      </c>
      <c r="N76" s="139" t="n">
        <f aca="false">SUM(N77:N78)</f>
        <v>321686.9775</v>
      </c>
      <c r="O76" s="139" t="n">
        <f aca="false">SUM(O77:O78)</f>
        <v>410558.0325</v>
      </c>
      <c r="P76" s="139" t="n">
        <f aca="false">SUM(P77:P78)</f>
        <v>516165.5625</v>
      </c>
      <c r="Q76" s="139" t="n">
        <f aca="false">SUM(Q77:Q78)</f>
        <v>631417.99875</v>
      </c>
      <c r="R76" s="139" t="n">
        <f aca="false">SUM(R77:R78)</f>
        <v>756315.34125</v>
      </c>
      <c r="S76" s="139" t="n">
        <f aca="false">SUM(S77:S78)</f>
        <v>1439405.80875</v>
      </c>
      <c r="T76" s="139" t="n">
        <f aca="false">SUM(T77:T78)</f>
        <v>1611046.00125</v>
      </c>
      <c r="U76" s="139" t="n">
        <f aca="false">SUM(U77:U78)</f>
        <v>1723642.59375</v>
      </c>
      <c r="V76" s="139" t="n">
        <f aca="false">SUM(V77:V78)</f>
        <v>1812979.58625</v>
      </c>
      <c r="W76" s="139" t="n">
        <f aca="false">SUM(W77:W78)</f>
        <v>1900505.01375</v>
      </c>
      <c r="X76" s="139" t="n">
        <f aca="false">SUM(X77:X78)</f>
        <v>1986218.87625</v>
      </c>
      <c r="Y76" s="139" t="n">
        <f aca="false">SUM(Y77:Y78)</f>
        <v>2063498.338125</v>
      </c>
      <c r="Z76" s="139" t="n">
        <f aca="false">SUM(Z77:Z78)</f>
        <v>2133651.751875</v>
      </c>
      <c r="AA76" s="139" t="n">
        <f aca="false">SUM(AA77:AA78)</f>
        <v>2194989.628125</v>
      </c>
      <c r="AB76" s="139" t="n">
        <f aca="false">SUM(AB77:AB78)</f>
        <v>2246035.876875</v>
      </c>
      <c r="AC76" s="139" t="n">
        <f aca="false">SUM(AC77:AC78)</f>
        <v>2297082.125625</v>
      </c>
      <c r="AD76" s="139" t="n">
        <f aca="false">SUM(AD77:AD78)</f>
        <v>2348128.374375</v>
      </c>
      <c r="AE76" s="139" t="n">
        <f aca="false">SUM(AE77:AE78)</f>
        <v>2399174.623125</v>
      </c>
      <c r="AF76" s="139" t="n">
        <f aca="false">SUM(AF77:AF78)</f>
        <v>2450220.871875</v>
      </c>
      <c r="AG76" s="139" t="n">
        <f aca="false">SUM(AG77:AG78)</f>
        <v>2494152.255</v>
      </c>
      <c r="AH76" s="139" t="n">
        <f aca="false">SUM(AH77:AH78)</f>
        <v>2530968.7725</v>
      </c>
      <c r="AI76" s="139" t="n">
        <f aca="false">SUM(AI77:AI78)</f>
        <v>2563927.3275</v>
      </c>
      <c r="AJ76" s="139" t="n">
        <f aca="false">SUM(AJ77:AJ78)</f>
        <v>2593027.92</v>
      </c>
      <c r="AK76" s="139" t="n">
        <f aca="false">SUM(AK77:AK78)</f>
        <v>2615911.0425</v>
      </c>
      <c r="AL76" s="139" t="n">
        <f aca="false">SUM(AL77:AL78)</f>
        <v>2635193.4</v>
      </c>
      <c r="AM76" s="139" t="n">
        <f aca="false">SUM(AM77:AM78)</f>
        <v>2651996.97</v>
      </c>
      <c r="AN76" s="139" t="n">
        <f aca="false">SUM(AN77:AN78)</f>
        <v>2659243.23</v>
      </c>
      <c r="AO76" s="139" t="n">
        <f aca="false">SUM(AO77:AO78)</f>
        <v>2666489.49</v>
      </c>
      <c r="AP76" s="139" t="n">
        <f aca="false">SUM(AP77:AP78)</f>
        <v>2673735.75</v>
      </c>
      <c r="AQ76" s="139" t="n">
        <f aca="false">SUM(AQ77:AQ78)</f>
        <v>2673735.75</v>
      </c>
      <c r="AR76" s="139" t="n">
        <f aca="false">SUM(AR77:AR78)</f>
        <v>2673735.75</v>
      </c>
      <c r="AS76" s="139" t="n">
        <f aca="false">SUM(AS77:AS78)</f>
        <v>2673735.75</v>
      </c>
      <c r="AT76" s="132"/>
    </row>
    <row r="77" customFormat="false" ht="15" hidden="false" customHeight="false" outlineLevel="0" collapsed="false">
      <c r="A77" s="24" t="s">
        <v>233</v>
      </c>
      <c r="D77" s="121"/>
      <c r="E77" s="121" t="n">
        <f aca="false">SUM(E31:E36)</f>
        <v>0</v>
      </c>
      <c r="F77" s="121" t="n">
        <f aca="false">E77+SUM(F31:F36)</f>
        <v>0</v>
      </c>
      <c r="G77" s="132" t="n">
        <f aca="false">F77+SUM(G31:G36)</f>
        <v>0</v>
      </c>
      <c r="H77" s="132" t="n">
        <f aca="false">G77+SUM(H31:H36)</f>
        <v>0</v>
      </c>
      <c r="I77" s="132" t="n">
        <f aca="false">H77+SUM(I31:I36)</f>
        <v>18115.65</v>
      </c>
      <c r="J77" s="132" t="n">
        <f aca="false">I77+SUM(J31:J36)</f>
        <v>54346.95</v>
      </c>
      <c r="K77" s="132" t="n">
        <f aca="false">J77+SUM(K31:K36)</f>
        <v>103549.95</v>
      </c>
      <c r="L77" s="132" t="n">
        <f aca="false">K77+SUM(L31:L36)</f>
        <v>152641.125</v>
      </c>
      <c r="M77" s="132" t="n">
        <f aca="false">L77+SUM(M31:M36)</f>
        <v>190475.25</v>
      </c>
      <c r="N77" s="132" t="n">
        <f aca="false">M77+SUM(N31:N36)</f>
        <v>228793.95</v>
      </c>
      <c r="O77" s="132" t="n">
        <f aca="false">N77+SUM(O31:O36)</f>
        <v>275574.075</v>
      </c>
      <c r="P77" s="132" t="n">
        <f aca="false">O77+SUM(P31:P36)</f>
        <v>332157.525</v>
      </c>
      <c r="Q77" s="132" t="n">
        <f aca="false">P77+SUM(Q31:Q36)</f>
        <v>391312.95</v>
      </c>
      <c r="R77" s="132" t="n">
        <f aca="false">Q77+SUM(R31:R36)</f>
        <v>453040.35</v>
      </c>
      <c r="S77" s="132" t="n">
        <f aca="false">R77+SUM(S31:S36)</f>
        <v>1065244.95</v>
      </c>
      <c r="T77" s="132" t="n">
        <f aca="false">S77+SUM(T31:T36)</f>
        <v>1158283.35</v>
      </c>
      <c r="U77" s="132" t="n">
        <f aca="false">T77+SUM(U31:U36)</f>
        <v>1186910.55</v>
      </c>
      <c r="V77" s="132" t="n">
        <f aca="false">U77+SUM(V31:V36)</f>
        <v>1186910.55</v>
      </c>
      <c r="W77" s="132" t="n">
        <f aca="false">V77+SUM(W31:W36)</f>
        <v>1186910.55</v>
      </c>
      <c r="X77" s="132" t="n">
        <f aca="false">W77+SUM(X31:X36)</f>
        <v>1186910.55</v>
      </c>
      <c r="Y77" s="132" t="n">
        <f aca="false">X77+SUM(Y31:Y36)</f>
        <v>1186910.55</v>
      </c>
      <c r="Z77" s="123" t="n">
        <f aca="false">Y77+SUM(Z31:Z36)</f>
        <v>1186910.55</v>
      </c>
      <c r="AA77" s="123" t="n">
        <f aca="false">Z77+SUM(AA31:AA36)</f>
        <v>1186910.55</v>
      </c>
      <c r="AB77" s="123" t="n">
        <f aca="false">AA77+SUM(AB31:AB36)</f>
        <v>1186910.55</v>
      </c>
      <c r="AC77" s="123" t="n">
        <f aca="false">AB77+SUM(AC31:AC36)</f>
        <v>1186910.55</v>
      </c>
      <c r="AD77" s="123" t="n">
        <f aca="false">AC77+SUM(AD31:AD36)</f>
        <v>1186910.55</v>
      </c>
      <c r="AE77" s="123" t="n">
        <f aca="false">AD77+SUM(AE31:AE36)</f>
        <v>1186910.55</v>
      </c>
      <c r="AF77" s="123" t="n">
        <f aca="false">AE77+SUM(AF31:AF36)</f>
        <v>1186910.55</v>
      </c>
      <c r="AG77" s="123" t="n">
        <f aca="false">AF77+SUM(AG31:AG36)</f>
        <v>1186910.55</v>
      </c>
      <c r="AH77" s="123" t="n">
        <f aca="false">AG77+SUM(AH31:AH36)</f>
        <v>1186910.55</v>
      </c>
      <c r="AI77" s="123" t="n">
        <f aca="false">AH77+SUM(AI31:AI36)</f>
        <v>1186910.55</v>
      </c>
      <c r="AJ77" s="123" t="n">
        <f aca="false">AI77+SUM(AJ31:AJ36)</f>
        <v>1186910.55</v>
      </c>
      <c r="AK77" s="123" t="n">
        <f aca="false">AJ77+SUM(AK31:AK36)</f>
        <v>1186910.55</v>
      </c>
      <c r="AL77" s="123" t="n">
        <f aca="false">AK77+SUM(AL31:AL36)</f>
        <v>1186910.55</v>
      </c>
      <c r="AM77" s="123" t="n">
        <f aca="false">AL77+SUM(AM31:AM36)</f>
        <v>1186910.55</v>
      </c>
      <c r="AN77" s="123" t="n">
        <f aca="false">AM77+SUM(AN31:AN36)</f>
        <v>1186910.55</v>
      </c>
      <c r="AO77" s="123" t="n">
        <f aca="false">AN77+SUM(AO31:AO36)</f>
        <v>1186910.55</v>
      </c>
      <c r="AP77" s="123" t="n">
        <f aca="false">AO77+SUM(AP31:AP36)</f>
        <v>1186910.55</v>
      </c>
      <c r="AQ77" s="123" t="n">
        <f aca="false">AP77+SUM(AQ31:AQ36)</f>
        <v>1186910.55</v>
      </c>
      <c r="AR77" s="123" t="n">
        <f aca="false">AQ77+SUM(AR31:AR36)</f>
        <v>1186910.55</v>
      </c>
      <c r="AS77" s="123" t="n">
        <f aca="false">AR77+SUM(AS31:AS36)</f>
        <v>1186910.55</v>
      </c>
    </row>
    <row r="78" customFormat="false" ht="15" hidden="false" customHeight="false" outlineLevel="0" collapsed="false">
      <c r="A78" s="24" t="s">
        <v>234</v>
      </c>
      <c r="D78" s="121"/>
      <c r="E78" s="121" t="n">
        <f aca="false">SUM(E38:E69)</f>
        <v>0</v>
      </c>
      <c r="F78" s="121" t="n">
        <f aca="false">E78+SUM(F38:F69)</f>
        <v>0</v>
      </c>
      <c r="G78" s="121" t="n">
        <f aca="false">F78+SUM(G38:G69)</f>
        <v>0</v>
      </c>
      <c r="H78" s="121" t="n">
        <f aca="false">G78+SUM(H38:H69)</f>
        <v>0</v>
      </c>
      <c r="I78" s="121" t="n">
        <f aca="false">H78+SUM(I38:I69)</f>
        <v>0</v>
      </c>
      <c r="J78" s="121" t="n">
        <f aca="false">I78+SUM(J38:J69)</f>
        <v>0</v>
      </c>
      <c r="K78" s="121" t="n">
        <f aca="false">J78+SUM(K38:K69)</f>
        <v>9057.825</v>
      </c>
      <c r="L78" s="121" t="n">
        <f aca="false">K78+SUM(L38:L69)</f>
        <v>28985.04</v>
      </c>
      <c r="M78" s="121" t="n">
        <f aca="false">L78+SUM(M38:M69)</f>
        <v>58238.46</v>
      </c>
      <c r="N78" s="121" t="n">
        <f aca="false">M78+SUM(N38:N69)</f>
        <v>92893.0275</v>
      </c>
      <c r="O78" s="121" t="n">
        <f aca="false">N78+SUM(O38:O69)</f>
        <v>134983.9575</v>
      </c>
      <c r="P78" s="121" t="n">
        <f aca="false">O78+SUM(P38:P69)</f>
        <v>184008.0375</v>
      </c>
      <c r="Q78" s="121" t="n">
        <f aca="false">P78+SUM(Q38:Q69)</f>
        <v>240105.04875</v>
      </c>
      <c r="R78" s="121" t="n">
        <f aca="false">Q78+SUM(R38:R69)</f>
        <v>303274.99125</v>
      </c>
      <c r="S78" s="121" t="n">
        <f aca="false">R78+SUM(S38:S69)</f>
        <v>374160.85875</v>
      </c>
      <c r="T78" s="121" t="n">
        <f aca="false">S78+SUM(T38:T69)</f>
        <v>452762.65125</v>
      </c>
      <c r="U78" s="121" t="n">
        <f aca="false">T78+SUM(U38:U69)</f>
        <v>536732.04375</v>
      </c>
      <c r="V78" s="121" t="n">
        <f aca="false">U78+SUM(V38:V69)</f>
        <v>626069.03625</v>
      </c>
      <c r="W78" s="121" t="n">
        <f aca="false">V78+SUM(W38:W69)</f>
        <v>713594.46375</v>
      </c>
      <c r="X78" s="121" t="n">
        <f aca="false">W78+SUM(X38:X69)</f>
        <v>799308.32625</v>
      </c>
      <c r="Y78" s="121" t="n">
        <f aca="false">X78+SUM(Y38:Y69)</f>
        <v>876587.788125</v>
      </c>
      <c r="Z78" s="121" t="n">
        <f aca="false">Y78+SUM(Z38:Z69)</f>
        <v>946741.201875</v>
      </c>
      <c r="AA78" s="121" t="n">
        <f aca="false">Z78+SUM(AA38:AA69)</f>
        <v>1008079.078125</v>
      </c>
      <c r="AB78" s="121" t="n">
        <f aca="false">AA78+SUM(AB38:AB69)</f>
        <v>1059125.326875</v>
      </c>
      <c r="AC78" s="121" t="n">
        <f aca="false">AB78+SUM(AC38:AC69)</f>
        <v>1110171.575625</v>
      </c>
      <c r="AD78" s="121" t="n">
        <f aca="false">AC78+SUM(AD38:AD69)</f>
        <v>1161217.824375</v>
      </c>
      <c r="AE78" s="121" t="n">
        <f aca="false">AD78+SUM(AE38:AE69)</f>
        <v>1212264.073125</v>
      </c>
      <c r="AF78" s="121" t="n">
        <f aca="false">AE78+SUM(AF38:AF69)</f>
        <v>1263310.321875</v>
      </c>
      <c r="AG78" s="121" t="n">
        <f aca="false">AF78+SUM(AG38:AG69)</f>
        <v>1307241.705</v>
      </c>
      <c r="AH78" s="121" t="n">
        <f aca="false">AG78+SUM(AH38:AH69)</f>
        <v>1344058.2225</v>
      </c>
      <c r="AI78" s="121" t="n">
        <f aca="false">AH78+SUM(AI38:AI69)</f>
        <v>1377016.7775</v>
      </c>
      <c r="AJ78" s="121" t="n">
        <f aca="false">AI78+SUM(AJ38:AJ69)</f>
        <v>1406117.37</v>
      </c>
      <c r="AK78" s="121" t="n">
        <f aca="false">AJ78+SUM(AK38:AK69)</f>
        <v>1429000.4925</v>
      </c>
      <c r="AL78" s="121" t="n">
        <f aca="false">AK78+SUM(AL38:AL69)</f>
        <v>1448282.85</v>
      </c>
      <c r="AM78" s="121" t="n">
        <f aca="false">AL78+SUM(AM38:AM69)</f>
        <v>1465086.42</v>
      </c>
      <c r="AN78" s="121" t="n">
        <f aca="false">AM78+SUM(AN38:AN69)</f>
        <v>1472332.68</v>
      </c>
      <c r="AO78" s="121" t="n">
        <f aca="false">AN78+SUM(AO38:AO69)</f>
        <v>1479578.94</v>
      </c>
      <c r="AP78" s="121" t="n">
        <f aca="false">AO78+SUM(AP38:AP69)</f>
        <v>1486825.2</v>
      </c>
      <c r="AQ78" s="121" t="n">
        <f aca="false">AP78+SUM(AQ38:AQ69)</f>
        <v>1486825.2</v>
      </c>
      <c r="AR78" s="121" t="n">
        <f aca="false">AQ78+SUM(AR38:AR69)</f>
        <v>1486825.2</v>
      </c>
      <c r="AS78" s="121" t="n">
        <f aca="false">AR78+SUM(AS38:AS69)</f>
        <v>1486825.2</v>
      </c>
      <c r="AT78" s="132"/>
    </row>
    <row r="81" customFormat="false" ht="15" hidden="false" customHeight="false" outlineLevel="0" collapsed="false">
      <c r="A81" s="140" t="s">
        <v>235</v>
      </c>
    </row>
    <row r="82" customFormat="false" ht="15" hidden="false" customHeight="false" outlineLevel="0" collapsed="false">
      <c r="A82" s="24" t="s">
        <v>239</v>
      </c>
    </row>
    <row r="83" customFormat="false" ht="15" hidden="false" customHeight="false" outlineLevel="0" collapsed="false">
      <c r="A83" s="24" t="s">
        <v>240</v>
      </c>
    </row>
    <row r="85" customFormat="false" ht="15" hidden="false" customHeight="false" outlineLevel="0" collapsed="false">
      <c r="A85" s="24" t="s">
        <v>193</v>
      </c>
      <c r="D85" s="142" t="n">
        <f aca="false">D70-D24-D25</f>
        <v>0</v>
      </c>
      <c r="E85" s="143" t="n">
        <f aca="false">E24*E12/100</f>
        <v>0</v>
      </c>
      <c r="F85" s="143" t="n">
        <f aca="false">F24*F12/100</f>
        <v>0</v>
      </c>
      <c r="G85" s="143" t="n">
        <f aca="false">G24*G12/100</f>
        <v>0</v>
      </c>
      <c r="H85" s="143" t="n">
        <f aca="false">H24*H12/100</f>
        <v>0</v>
      </c>
      <c r="I85" s="143" t="n">
        <f aca="false">I24*I12/100</f>
        <v>22365</v>
      </c>
      <c r="J85" s="143" t="n">
        <f aca="false">J24*J12/100</f>
        <v>22365</v>
      </c>
      <c r="K85" s="143" t="n">
        <f aca="false">K24*K12/100</f>
        <v>24601.5</v>
      </c>
      <c r="L85" s="143" t="n">
        <f aca="false">L24*L12/100</f>
        <v>17221.05</v>
      </c>
      <c r="M85" s="143" t="n">
        <f aca="false">M24*M12/100</f>
        <v>18786.6</v>
      </c>
      <c r="N85" s="143" t="n">
        <f aca="false">N24*N12/100</f>
        <v>16102.8</v>
      </c>
      <c r="O85" s="143" t="n">
        <f aca="false">O24*O12/100</f>
        <v>18451.125</v>
      </c>
      <c r="P85" s="143" t="n">
        <f aca="false">P24*P12/100</f>
        <v>18451.125</v>
      </c>
      <c r="Q85" s="143" t="n">
        <f aca="false">Q24*Q12/100</f>
        <v>20128.5</v>
      </c>
      <c r="R85" s="143" t="n">
        <f aca="false">R24*R12/100</f>
        <v>20128.5</v>
      </c>
      <c r="S85" s="143" t="n">
        <f aca="false">S24*S12/100</f>
        <v>20128.5</v>
      </c>
      <c r="T85" s="143" t="n">
        <f aca="false">T24*T12/100</f>
        <v>20128.5</v>
      </c>
      <c r="U85" s="143" t="n">
        <f aca="false">U24*U12/100</f>
        <v>0</v>
      </c>
      <c r="V85" s="143" t="n">
        <f aca="false">V24*V12/100</f>
        <v>0</v>
      </c>
      <c r="W85" s="143" t="n">
        <f aca="false">W24*W12/100</f>
        <v>0</v>
      </c>
      <c r="X85" s="143" t="n">
        <f aca="false">X24*X12/100</f>
        <v>0</v>
      </c>
      <c r="Y85" s="143" t="n">
        <f aca="false">Y24*Y12/100</f>
        <v>0</v>
      </c>
    </row>
    <row r="86" customFormat="false" ht="15" hidden="false" customHeight="false" outlineLevel="0" collapsed="false">
      <c r="A86" s="24" t="s">
        <v>194</v>
      </c>
      <c r="D86" s="104"/>
      <c r="E86" s="143" t="n">
        <f aca="false">E25*E12/100</f>
        <v>0</v>
      </c>
      <c r="F86" s="143" t="n">
        <f aca="false">F25*F12/100</f>
        <v>0</v>
      </c>
      <c r="G86" s="143" t="n">
        <f aca="false">G25*G12/100</f>
        <v>0</v>
      </c>
      <c r="H86" s="143" t="n">
        <f aca="false">H25*H12/100</f>
        <v>0</v>
      </c>
      <c r="I86" s="143" t="n">
        <f aca="false">I25*I12/100</f>
        <v>50097.6</v>
      </c>
      <c r="J86" s="143" t="n">
        <f aca="false">J25*J12/100</f>
        <v>50097.6</v>
      </c>
      <c r="K86" s="143" t="n">
        <f aca="false">K25*K12/100</f>
        <v>37573.2</v>
      </c>
      <c r="L86" s="143" t="n">
        <f aca="false">L25*L12/100</f>
        <v>18786.6</v>
      </c>
      <c r="M86" s="143" t="n">
        <f aca="false">M25*M12/100</f>
        <v>20874</v>
      </c>
      <c r="N86" s="143" t="n">
        <f aca="false">N25*N12/100</f>
        <v>20874</v>
      </c>
      <c r="O86" s="143" t="n">
        <f aca="false">O25*O12/100</f>
        <v>28701.75</v>
      </c>
      <c r="P86" s="143" t="n">
        <f aca="false">P25*P12/100</f>
        <v>28701.75</v>
      </c>
      <c r="Q86" s="143" t="n">
        <f aca="false">Q25*Q12/100</f>
        <v>31311</v>
      </c>
      <c r="R86" s="143" t="n">
        <f aca="false">R25*R12/100</f>
        <v>31311</v>
      </c>
      <c r="S86" s="143" t="n">
        <f aca="false">S25*S12/100</f>
        <v>15655.5</v>
      </c>
      <c r="T86" s="143" t="n">
        <f aca="false">T25*T12/100</f>
        <v>15655.5</v>
      </c>
      <c r="U86" s="143" t="n">
        <f aca="false">U25*U12/100</f>
        <v>0</v>
      </c>
      <c r="V86" s="143" t="n">
        <f aca="false">V25*V12/100</f>
        <v>0</v>
      </c>
      <c r="W86" s="143" t="n">
        <f aca="false">W25*W12/100</f>
        <v>0</v>
      </c>
      <c r="X86" s="143" t="n">
        <f aca="false">X25*X12/100</f>
        <v>0</v>
      </c>
      <c r="Y86" s="143" t="n">
        <f aca="false">Y25*Y12/100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1048576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3" ySplit="4" topLeftCell="D23" activePane="bottomRight" state="frozen"/>
      <selection pane="topLeft" activeCell="A1" activeCellId="0" sqref="A1"/>
      <selection pane="topRight" activeCell="D1" activeCellId="0" sqref="D1"/>
      <selection pane="bottomLeft" activeCell="A23" activeCellId="0" sqref="A23"/>
      <selection pane="bottomRight" activeCell="AD4" activeCellId="0" sqref="AD4"/>
    </sheetView>
  </sheetViews>
  <sheetFormatPr defaultColWidth="14.4453125" defaultRowHeight="14.25" zeroHeight="false" outlineLevelRow="0" outlineLevelCol="0"/>
  <cols>
    <col collapsed="false" customWidth="true" hidden="false" outlineLevel="0" max="1" min="1" style="149" width="6"/>
    <col collapsed="false" customWidth="true" hidden="false" outlineLevel="0" max="2" min="2" style="149" width="42.56"/>
    <col collapsed="false" customWidth="true" hidden="false" outlineLevel="0" max="57" min="3" style="149" width="12"/>
    <col collapsed="false" customWidth="false" hidden="false" outlineLevel="0" max="16384" min="58" style="149" width="14.44"/>
  </cols>
  <sheetData>
    <row r="1" customFormat="false" ht="19.5" hidden="false" customHeight="true" outlineLevel="0" collapsed="false">
      <c r="A1" s="150" t="s">
        <v>241</v>
      </c>
      <c r="B1" s="150"/>
      <c r="C1" s="150"/>
      <c r="D1" s="150"/>
      <c r="E1" s="150"/>
      <c r="F1" s="150"/>
      <c r="G1" s="150"/>
    </row>
    <row r="2" customFormat="false" ht="15" hidden="false" customHeight="true" outlineLevel="0" collapsed="false">
      <c r="A2" s="151" t="s">
        <v>242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</row>
    <row r="3" customFormat="false" ht="15" hidden="false" customHeight="true" outlineLevel="0" collapsed="false"/>
    <row r="4" customFormat="false" ht="15" hidden="false" customHeight="true" outlineLevel="0" collapsed="false">
      <c r="A4" s="152" t="s">
        <v>243</v>
      </c>
      <c r="B4" s="152" t="s">
        <v>244</v>
      </c>
      <c r="C4" s="153"/>
      <c r="D4" s="153" t="n">
        <v>1</v>
      </c>
      <c r="E4" s="153" t="n">
        <v>2</v>
      </c>
      <c r="F4" s="153" t="n">
        <v>3</v>
      </c>
      <c r="G4" s="153" t="n">
        <v>4</v>
      </c>
      <c r="H4" s="153" t="n">
        <v>5</v>
      </c>
      <c r="I4" s="153" t="n">
        <v>6</v>
      </c>
      <c r="J4" s="153" t="n">
        <v>7</v>
      </c>
      <c r="K4" s="153" t="n">
        <v>8</v>
      </c>
      <c r="L4" s="153" t="n">
        <v>9</v>
      </c>
      <c r="M4" s="153" t="n">
        <v>10</v>
      </c>
      <c r="N4" s="153" t="n">
        <v>11</v>
      </c>
      <c r="O4" s="153" t="n">
        <v>12</v>
      </c>
      <c r="P4" s="153" t="n">
        <v>13</v>
      </c>
      <c r="Q4" s="153" t="n">
        <v>14</v>
      </c>
      <c r="R4" s="153" t="n">
        <v>15</v>
      </c>
      <c r="S4" s="153" t="n">
        <v>16</v>
      </c>
      <c r="T4" s="153" t="n">
        <v>17</v>
      </c>
      <c r="U4" s="153" t="n">
        <v>18</v>
      </c>
      <c r="V4" s="153" t="n">
        <v>19</v>
      </c>
      <c r="W4" s="153" t="n">
        <v>20</v>
      </c>
      <c r="X4" s="153" t="n">
        <v>21</v>
      </c>
      <c r="Y4" s="153" t="n">
        <v>22</v>
      </c>
      <c r="Z4" s="153" t="n">
        <v>23</v>
      </c>
      <c r="AA4" s="153" t="n">
        <v>24</v>
      </c>
      <c r="AB4" s="153" t="n">
        <v>25</v>
      </c>
      <c r="AC4" s="153" t="n">
        <v>26</v>
      </c>
      <c r="AD4" s="153" t="n">
        <v>27</v>
      </c>
      <c r="AE4" s="153" t="n">
        <v>28</v>
      </c>
      <c r="AF4" s="153" t="n">
        <v>29</v>
      </c>
      <c r="AG4" s="153" t="n">
        <v>30</v>
      </c>
      <c r="AH4" s="153" t="n">
        <v>31</v>
      </c>
      <c r="AI4" s="153" t="n">
        <v>32</v>
      </c>
      <c r="AJ4" s="153" t="n">
        <v>33</v>
      </c>
      <c r="AK4" s="153" t="n">
        <v>34</v>
      </c>
      <c r="AL4" s="153" t="n">
        <v>35</v>
      </c>
      <c r="AM4" s="153" t="n">
        <v>36</v>
      </c>
      <c r="AN4" s="153" t="n">
        <v>37</v>
      </c>
      <c r="AO4" s="153" t="n">
        <v>38</v>
      </c>
      <c r="AP4" s="153" t="n">
        <v>39</v>
      </c>
      <c r="AQ4" s="153" t="n">
        <v>40</v>
      </c>
      <c r="AR4" s="153" t="n">
        <v>41</v>
      </c>
      <c r="AS4" s="153" t="n">
        <v>42</v>
      </c>
      <c r="AT4" s="153" t="n">
        <v>43</v>
      </c>
      <c r="AU4" s="153" t="n">
        <v>44</v>
      </c>
      <c r="AV4" s="153" t="n">
        <v>45</v>
      </c>
      <c r="AW4" s="153" t="n">
        <v>46</v>
      </c>
      <c r="AX4" s="153" t="n">
        <v>47</v>
      </c>
      <c r="AY4" s="153" t="n">
        <v>48</v>
      </c>
      <c r="AZ4" s="153" t="n">
        <v>49</v>
      </c>
      <c r="BA4" s="153" t="n">
        <v>50</v>
      </c>
      <c r="BB4" s="153" t="n">
        <v>51</v>
      </c>
      <c r="BC4" s="153" t="n">
        <v>52</v>
      </c>
      <c r="BD4" s="153" t="n">
        <v>53</v>
      </c>
      <c r="BE4" s="153" t="n">
        <v>54</v>
      </c>
      <c r="BF4" s="153" t="n">
        <v>55</v>
      </c>
      <c r="BG4" s="153" t="n">
        <v>56</v>
      </c>
      <c r="BH4" s="153" t="n">
        <v>57</v>
      </c>
      <c r="BI4" s="153" t="n">
        <v>58</v>
      </c>
      <c r="BJ4" s="153" t="n">
        <v>59</v>
      </c>
      <c r="BK4" s="153" t="n">
        <v>60</v>
      </c>
      <c r="BL4" s="153" t="n">
        <v>61</v>
      </c>
      <c r="BM4" s="153" t="n">
        <v>62</v>
      </c>
      <c r="BN4" s="153" t="n">
        <v>63</v>
      </c>
      <c r="BO4" s="153" t="n">
        <v>64</v>
      </c>
      <c r="BP4" s="153" t="n">
        <v>65</v>
      </c>
      <c r="BQ4" s="153" t="n">
        <v>66</v>
      </c>
      <c r="BR4" s="153" t="n">
        <v>67</v>
      </c>
      <c r="BS4" s="153" t="n">
        <v>68</v>
      </c>
      <c r="BT4" s="153" t="n">
        <v>69</v>
      </c>
      <c r="BU4" s="153" t="n">
        <v>70</v>
      </c>
      <c r="BV4" s="153" t="n">
        <v>71</v>
      </c>
      <c r="BW4" s="153" t="n">
        <v>72</v>
      </c>
    </row>
    <row r="5" customFormat="false" ht="15" hidden="false" customHeight="true" outlineLevel="0" collapsed="false">
      <c r="A5" s="154" t="n">
        <f aca="false">'Stage Schedule &amp; Costs (2)'!A5</f>
        <v>1</v>
      </c>
      <c r="B5" s="155" t="str">
        <f aca="false">'Stage Schedule &amp; Costs (2)'!B5&amp;" - "&amp;'Stage Schedule &amp; Costs (2)'!C5</f>
        <v>Excavation - Excavation</v>
      </c>
      <c r="C5" s="156" t="n">
        <f aca="false">SUM(P5:BQ5)</f>
        <v>2500000</v>
      </c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 t="n">
        <f aca="false">MAX(0,MIN('Stage Schedule &amp; Costs (2)'!$F5,D$4)-MAX('Stage Schedule &amp; Costs (2)'!$E5,D$4-1))*'Stage Schedule &amp; Costs (2)'!$H5</f>
        <v>833333.333333333</v>
      </c>
      <c r="Q5" s="156" t="n">
        <f aca="false">MAX(0,MIN('Stage Schedule &amp; Costs (2)'!$F5,E$4)-MAX('Stage Schedule &amp; Costs (2)'!$E5,E$4-1))*'Stage Schedule &amp; Costs (2)'!$H5</f>
        <v>833333.333333333</v>
      </c>
      <c r="R5" s="156" t="n">
        <f aca="false">MAX(0,MIN('Stage Schedule &amp; Costs (2)'!$F5,F$4)-MAX('Stage Schedule &amp; Costs (2)'!$E5,F$4-1))*'Stage Schedule &amp; Costs (2)'!$H5</f>
        <v>833333.333333333</v>
      </c>
      <c r="S5" s="156" t="n">
        <f aca="false">MAX(0,MIN('Stage Schedule &amp; Costs (2)'!$F5,G$4)-MAX('Stage Schedule &amp; Costs (2)'!$E5,G$4-1))*'Stage Schedule &amp; Costs (2)'!$H5</f>
        <v>0</v>
      </c>
      <c r="T5" s="156" t="n">
        <f aca="false">MAX(0,MIN('Stage Schedule &amp; Costs (2)'!$F5,H$4)-MAX('Stage Schedule &amp; Costs (2)'!$E5,H$4-1))*'Stage Schedule &amp; Costs (2)'!$H5</f>
        <v>0</v>
      </c>
      <c r="U5" s="156" t="n">
        <f aca="false">MAX(0,MIN('Stage Schedule &amp; Costs (2)'!$F5,I$4)-MAX('Stage Schedule &amp; Costs (2)'!$E5,I$4-1))*'Stage Schedule &amp; Costs (2)'!$H5</f>
        <v>0</v>
      </c>
      <c r="V5" s="156" t="n">
        <f aca="false">MAX(0,MIN('Stage Schedule &amp; Costs (2)'!$F5,J$4)-MAX('Stage Schedule &amp; Costs (2)'!$E5,J$4-1))*'Stage Schedule &amp; Costs (2)'!$H5</f>
        <v>0</v>
      </c>
      <c r="W5" s="156" t="n">
        <f aca="false">MAX(0,MIN('Stage Schedule &amp; Costs (2)'!$F5,K$4)-MAX('Stage Schedule &amp; Costs (2)'!$E5,K$4-1))*'Stage Schedule &amp; Costs (2)'!$H5</f>
        <v>0</v>
      </c>
      <c r="X5" s="156" t="n">
        <f aca="false">MAX(0,MIN('Stage Schedule &amp; Costs (2)'!$F5,L$4)-MAX('Stage Schedule &amp; Costs (2)'!$E5,L$4-1))*'Stage Schedule &amp; Costs (2)'!$H5</f>
        <v>0</v>
      </c>
      <c r="Y5" s="156" t="n">
        <f aca="false">MAX(0,MIN('Stage Schedule &amp; Costs (2)'!$F5,M$4)-MAX('Stage Schedule &amp; Costs (2)'!$E5,M$4-1))*'Stage Schedule &amp; Costs (2)'!$H5</f>
        <v>0</v>
      </c>
      <c r="Z5" s="156" t="n">
        <f aca="false">MAX(0,MIN('Stage Schedule &amp; Costs (2)'!$F5,N$4)-MAX('Stage Schedule &amp; Costs (2)'!$E5,N$4-1))*'Stage Schedule &amp; Costs (2)'!$H5</f>
        <v>0</v>
      </c>
      <c r="AA5" s="156" t="n">
        <f aca="false">MAX(0,MIN('Stage Schedule &amp; Costs (2)'!$F5,O$4)-MAX('Stage Schedule &amp; Costs (2)'!$E5,O$4-1))*'Stage Schedule &amp; Costs (2)'!$H5</f>
        <v>0</v>
      </c>
      <c r="AB5" s="156" t="n">
        <f aca="false">MAX(0,MIN('Stage Schedule &amp; Costs (2)'!$F5,P$4)-MAX('Stage Schedule &amp; Costs (2)'!$E5,P$4-1))*'Stage Schedule &amp; Costs (2)'!$H5</f>
        <v>0</v>
      </c>
      <c r="AC5" s="156" t="n">
        <f aca="false">MAX(0,MIN('Stage Schedule &amp; Costs (2)'!$F5,Q$4)-MAX('Stage Schedule &amp; Costs (2)'!$E5,Q$4-1))*'Stage Schedule &amp; Costs (2)'!$H5</f>
        <v>0</v>
      </c>
      <c r="AD5" s="156" t="n">
        <f aca="false">MAX(0,MIN('Stage Schedule &amp; Costs (2)'!$F5,R$4)-MAX('Stage Schedule &amp; Costs (2)'!$E5,R$4-1))*'Stage Schedule &amp; Costs (2)'!$H5</f>
        <v>0</v>
      </c>
      <c r="AE5" s="156" t="n">
        <f aca="false">MAX(0,MIN('Stage Schedule &amp; Costs (2)'!$F5,S$4)-MAX('Stage Schedule &amp; Costs (2)'!$E5,S$4-1))*'Stage Schedule &amp; Costs (2)'!$H5</f>
        <v>0</v>
      </c>
      <c r="AF5" s="156" t="n">
        <f aca="false">MAX(0,MIN('Stage Schedule &amp; Costs (2)'!$F5,T$4)-MAX('Stage Schedule &amp; Costs (2)'!$E5,T$4-1))*'Stage Schedule &amp; Costs (2)'!$H5</f>
        <v>0</v>
      </c>
      <c r="AG5" s="156" t="n">
        <f aca="false">MAX(0,MIN('Stage Schedule &amp; Costs (2)'!$F5,U$4)-MAX('Stage Schedule &amp; Costs (2)'!$E5,U$4-1))*'Stage Schedule &amp; Costs (2)'!$H5</f>
        <v>0</v>
      </c>
      <c r="AH5" s="156" t="n">
        <f aca="false">MAX(0,MIN('Stage Schedule &amp; Costs (2)'!$F5,V$4)-MAX('Stage Schedule &amp; Costs (2)'!$E5,V$4-1))*'Stage Schedule &amp; Costs (2)'!$H5</f>
        <v>0</v>
      </c>
      <c r="AI5" s="156" t="n">
        <f aca="false">MAX(0,MIN('Stage Schedule &amp; Costs (2)'!$F5,W$4)-MAX('Stage Schedule &amp; Costs (2)'!$E5,W$4-1))*'Stage Schedule &amp; Costs (2)'!$H5</f>
        <v>0</v>
      </c>
      <c r="AJ5" s="156" t="n">
        <f aca="false">MAX(0,MIN('Stage Schedule &amp; Costs (2)'!$F5,X$4)-MAX('Stage Schedule &amp; Costs (2)'!$E5,X$4-1))*'Stage Schedule &amp; Costs (2)'!$H5</f>
        <v>0</v>
      </c>
      <c r="AK5" s="156" t="n">
        <f aca="false">MAX(0,MIN('Stage Schedule &amp; Costs (2)'!$F5,Y$4)-MAX('Stage Schedule &amp; Costs (2)'!$E5,Y$4-1))*'Stage Schedule &amp; Costs (2)'!$H5</f>
        <v>0</v>
      </c>
      <c r="AL5" s="156" t="n">
        <f aca="false">MAX(0,MIN('Stage Schedule &amp; Costs (2)'!$F5,Z$4)-MAX('Stage Schedule &amp; Costs (2)'!$E5,Z$4-1))*'Stage Schedule &amp; Costs (2)'!$H5</f>
        <v>0</v>
      </c>
      <c r="AM5" s="156" t="n">
        <f aca="false">MAX(0,MIN('Stage Schedule &amp; Costs (2)'!$F5,AA$4)-MAX('Stage Schedule &amp; Costs (2)'!$E5,AA$4-1))*'Stage Schedule &amp; Costs (2)'!$H5</f>
        <v>0</v>
      </c>
      <c r="AN5" s="156" t="n">
        <f aca="false">MAX(0,MIN('Stage Schedule &amp; Costs (2)'!$F5,AB$4)-MAX('Stage Schedule &amp; Costs (2)'!$E5,AB$4-1))*'Stage Schedule &amp; Costs (2)'!$H5</f>
        <v>0</v>
      </c>
      <c r="AO5" s="156" t="n">
        <f aca="false">MAX(0,MIN('Stage Schedule &amp; Costs (2)'!$F5,AC$4)-MAX('Stage Schedule &amp; Costs (2)'!$E5,AC$4-1))*'Stage Schedule &amp; Costs (2)'!$H5</f>
        <v>0</v>
      </c>
      <c r="AP5" s="156" t="n">
        <f aca="false">MAX(0,MIN('Stage Schedule &amp; Costs (2)'!$F5,AD$4)-MAX('Stage Schedule &amp; Costs (2)'!$E5,AD$4-1))*'Stage Schedule &amp; Costs (2)'!$H5</f>
        <v>0</v>
      </c>
      <c r="AQ5" s="156" t="n">
        <f aca="false">MAX(0,MIN('Stage Schedule &amp; Costs (2)'!$F5,AE$4)-MAX('Stage Schedule &amp; Costs (2)'!$E5,AE$4-1))*'Stage Schedule &amp; Costs (2)'!$H5</f>
        <v>0</v>
      </c>
      <c r="AR5" s="156" t="n">
        <f aca="false">MAX(0,MIN('Stage Schedule &amp; Costs (2)'!$F5,AF$4)-MAX('Stage Schedule &amp; Costs (2)'!$E5,AF$4-1))*'Stage Schedule &amp; Costs (2)'!$H5</f>
        <v>0</v>
      </c>
      <c r="AS5" s="156" t="n">
        <f aca="false">MAX(0,MIN('Stage Schedule &amp; Costs (2)'!$F5,AG$4)-MAX('Stage Schedule &amp; Costs (2)'!$E5,AG$4-1))*'Stage Schedule &amp; Costs (2)'!$H5</f>
        <v>0</v>
      </c>
      <c r="AT5" s="156" t="n">
        <f aca="false">MAX(0,MIN('Stage Schedule &amp; Costs (2)'!$F5,AH$4)-MAX('Stage Schedule &amp; Costs (2)'!$E5,AH$4-1))*'Stage Schedule &amp; Costs (2)'!$H5</f>
        <v>0</v>
      </c>
      <c r="AU5" s="156" t="n">
        <f aca="false">MAX(0,MIN('Stage Schedule &amp; Costs (2)'!$F5,AI$4)-MAX('Stage Schedule &amp; Costs (2)'!$E5,AI$4-1))*'Stage Schedule &amp; Costs (2)'!$H5</f>
        <v>0</v>
      </c>
      <c r="AV5" s="156" t="n">
        <f aca="false">MAX(0,MIN('Stage Schedule &amp; Costs (2)'!$F5,AJ$4)-MAX('Stage Schedule &amp; Costs (2)'!$E5,AJ$4-1))*'Stage Schedule &amp; Costs (2)'!$H5</f>
        <v>0</v>
      </c>
      <c r="AW5" s="156" t="n">
        <f aca="false">MAX(0,MIN('Stage Schedule &amp; Costs (2)'!$F5,AK$4)-MAX('Stage Schedule &amp; Costs (2)'!$E5,AK$4-1))*'Stage Schedule &amp; Costs (2)'!$H5</f>
        <v>0</v>
      </c>
      <c r="AX5" s="156" t="n">
        <f aca="false">MAX(0,MIN('Stage Schedule &amp; Costs (2)'!$F5,AL$4)-MAX('Stage Schedule &amp; Costs (2)'!$E5,AL$4-1))*'Stage Schedule &amp; Costs (2)'!$H5</f>
        <v>0</v>
      </c>
      <c r="AY5" s="156" t="n">
        <f aca="false">MAX(0,MIN('Stage Schedule &amp; Costs (2)'!$F5,AM$4)-MAX('Stage Schedule &amp; Costs (2)'!$E5,AM$4-1))*'Stage Schedule &amp; Costs (2)'!$H5</f>
        <v>0</v>
      </c>
      <c r="AZ5" s="156" t="n">
        <f aca="false">MAX(0,MIN('Stage Schedule &amp; Costs (2)'!$F5,AN$4)-MAX('Stage Schedule &amp; Costs (2)'!$E5,AN$4-1))*'Stage Schedule &amp; Costs (2)'!$H5</f>
        <v>0</v>
      </c>
      <c r="BA5" s="156" t="n">
        <f aca="false">MAX(0,MIN('Stage Schedule &amp; Costs (2)'!$F5,AO$4)-MAX('Stage Schedule &amp; Costs (2)'!$E5,AO$4-1))*'Stage Schedule &amp; Costs (2)'!$H5</f>
        <v>0</v>
      </c>
      <c r="BB5" s="156" t="n">
        <f aca="false">MAX(0,MIN('Stage Schedule &amp; Costs (2)'!$F5,AP$4)-MAX('Stage Schedule &amp; Costs (2)'!$E5,AP$4-1))*'Stage Schedule &amp; Costs (2)'!$H5</f>
        <v>0</v>
      </c>
      <c r="BC5" s="156" t="n">
        <f aca="false">MAX(0,MIN('Stage Schedule &amp; Costs (2)'!$F5,AQ$4)-MAX('Stage Schedule &amp; Costs (2)'!$E5,AQ$4-1))*'Stage Schedule &amp; Costs (2)'!$H5</f>
        <v>0</v>
      </c>
      <c r="BD5" s="156" t="n">
        <f aca="false">MAX(0,MIN('Stage Schedule &amp; Costs (2)'!$F5,AR$4)-MAX('Stage Schedule &amp; Costs (2)'!$E5,AR$4-1))*'Stage Schedule &amp; Costs (2)'!$H5</f>
        <v>0</v>
      </c>
      <c r="BE5" s="156" t="n">
        <f aca="false">MAX(0,MIN('Stage Schedule &amp; Costs (2)'!$F5,AS$4)-MAX('Stage Schedule &amp; Costs (2)'!$E5,AS$4-1))*'Stage Schedule &amp; Costs (2)'!$H5</f>
        <v>0</v>
      </c>
      <c r="BF5" s="156" t="n">
        <f aca="false">MAX(0,MIN('Stage Schedule &amp; Costs (2)'!$F5,AT$4)-MAX('Stage Schedule &amp; Costs (2)'!$E5,AT$4-1))*'Stage Schedule &amp; Costs (2)'!$H5</f>
        <v>0</v>
      </c>
      <c r="BG5" s="156" t="n">
        <f aca="false">MAX(0,MIN('Stage Schedule &amp; Costs (2)'!$F5,AU$4)-MAX('Stage Schedule &amp; Costs (2)'!$E5,AU$4-1))*'Stage Schedule &amp; Costs (2)'!$H5</f>
        <v>0</v>
      </c>
      <c r="BH5" s="156" t="n">
        <f aca="false">MAX(0,MIN('Stage Schedule &amp; Costs (2)'!$F5,AV$4)-MAX('Stage Schedule &amp; Costs (2)'!$E5,AV$4-1))*'Stage Schedule &amp; Costs (2)'!$H5</f>
        <v>0</v>
      </c>
      <c r="BI5" s="156" t="n">
        <f aca="false">MAX(0,MIN('Stage Schedule &amp; Costs (2)'!$F5,AW$4)-MAX('Stage Schedule &amp; Costs (2)'!$E5,AW$4-1))*'Stage Schedule &amp; Costs (2)'!$H5</f>
        <v>0</v>
      </c>
      <c r="BJ5" s="156" t="n">
        <f aca="false">MAX(0,MIN('Stage Schedule &amp; Costs (2)'!$F5,AX$4)-MAX('Stage Schedule &amp; Costs (2)'!$E5,AX$4-1))*'Stage Schedule &amp; Costs (2)'!$H5</f>
        <v>0</v>
      </c>
      <c r="BK5" s="156" t="n">
        <f aca="false">MAX(0,MIN('Stage Schedule &amp; Costs (2)'!$F5,AY$4)-MAX('Stage Schedule &amp; Costs (2)'!$E5,AY$4-1))*'Stage Schedule &amp; Costs (2)'!$H5</f>
        <v>0</v>
      </c>
      <c r="BL5" s="156" t="n">
        <f aca="false">MAX(0,MIN('Stage Schedule &amp; Costs (2)'!$F5,AZ$4)-MAX('Stage Schedule &amp; Costs (2)'!$E5,AZ$4-1))*'Stage Schedule &amp; Costs (2)'!$H5</f>
        <v>0</v>
      </c>
      <c r="BM5" s="156" t="n">
        <f aca="false">MAX(0,MIN('Stage Schedule &amp; Costs (2)'!$F5,BA$4)-MAX('Stage Schedule &amp; Costs (2)'!$E5,BA$4-1))*'Stage Schedule &amp; Costs (2)'!$H5</f>
        <v>0</v>
      </c>
      <c r="BN5" s="156" t="n">
        <f aca="false">MAX(0,MIN('Stage Schedule &amp; Costs (2)'!$F5,BB$4)-MAX('Stage Schedule &amp; Costs (2)'!$E5,BB$4-1))*'Stage Schedule &amp; Costs (2)'!$H5</f>
        <v>0</v>
      </c>
      <c r="BO5" s="156" t="n">
        <f aca="false">MAX(0,MIN('Stage Schedule &amp; Costs (2)'!$F5,BC$4)-MAX('Stage Schedule &amp; Costs (2)'!$E5,BC$4-1))*'Stage Schedule &amp; Costs (2)'!$H5</f>
        <v>0</v>
      </c>
      <c r="BP5" s="156" t="n">
        <f aca="false">MAX(0,MIN('Stage Schedule &amp; Costs (2)'!$F5,BD$4)-MAX('Stage Schedule &amp; Costs (2)'!$E5,BD$4-1))*'Stage Schedule &amp; Costs (2)'!$H5</f>
        <v>0</v>
      </c>
      <c r="BQ5" s="156" t="n">
        <f aca="false">MAX(0,MIN('Stage Schedule &amp; Costs (2)'!$F5,BE$4)-MAX('Stage Schedule &amp; Costs (2)'!$E5,BE$4-1))*'Stage Schedule &amp; Costs (2)'!$H5</f>
        <v>0</v>
      </c>
    </row>
    <row r="6" customFormat="false" ht="15" hidden="false" customHeight="true" outlineLevel="0" collapsed="false">
      <c r="A6" s="157" t="n">
        <f aca="false">'Stage Schedule &amp; Costs (2)'!A6</f>
        <v>2</v>
      </c>
      <c r="B6" s="158" t="str">
        <f aca="false">'Stage Schedule &amp; Costs (2)'!B6&amp;" - "&amp;'Stage Schedule &amp; Costs (2)'!C6</f>
        <v>Replacement - Replacement (Backfill)</v>
      </c>
      <c r="C6" s="159" t="n">
        <f aca="false">SUM(P6:BQ6)</f>
        <v>3300000</v>
      </c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 t="n">
        <f aca="false">MAX(0,MIN('Stage Schedule &amp; Costs (2)'!$F6,D$4)-MAX('Stage Schedule &amp; Costs (2)'!$E6,D$4-1))*'Stage Schedule &amp; Costs (2)'!$H6</f>
        <v>0</v>
      </c>
      <c r="Q6" s="159" t="n">
        <f aca="false">MAX(0,MIN('Stage Schedule &amp; Costs (2)'!$F6,E$4)-MAX('Stage Schedule &amp; Costs (2)'!$E6,E$4-1))*'Stage Schedule &amp; Costs (2)'!$H6</f>
        <v>0</v>
      </c>
      <c r="R6" s="159" t="n">
        <f aca="false">MAX(0,MIN('Stage Schedule &amp; Costs (2)'!$F6,F$4)-MAX('Stage Schedule &amp; Costs (2)'!$E6,F$4-1))*'Stage Schedule &amp; Costs (2)'!$H6</f>
        <v>0</v>
      </c>
      <c r="S6" s="159" t="n">
        <f aca="false">MAX(0,MIN('Stage Schedule &amp; Costs (2)'!$F6,G$4)-MAX('Stage Schedule &amp; Costs (2)'!$E6,G$4-1))*'Stage Schedule &amp; Costs (2)'!$H6</f>
        <v>1100000</v>
      </c>
      <c r="T6" s="159" t="n">
        <f aca="false">MAX(0,MIN('Stage Schedule &amp; Costs (2)'!$F6,H$4)-MAX('Stage Schedule &amp; Costs (2)'!$E6,H$4-1))*'Stage Schedule &amp; Costs (2)'!$H6</f>
        <v>1100000</v>
      </c>
      <c r="U6" s="159" t="n">
        <f aca="false">MAX(0,MIN('Stage Schedule &amp; Costs (2)'!$F6,I$4)-MAX('Stage Schedule &amp; Costs (2)'!$E6,I$4-1))*'Stage Schedule &amp; Costs (2)'!$H6</f>
        <v>1100000</v>
      </c>
      <c r="V6" s="159" t="n">
        <f aca="false">MAX(0,MIN('Stage Schedule &amp; Costs (2)'!$F6,J$4)-MAX('Stage Schedule &amp; Costs (2)'!$E6,J$4-1))*'Stage Schedule &amp; Costs (2)'!$H6</f>
        <v>0</v>
      </c>
      <c r="W6" s="159" t="n">
        <f aca="false">MAX(0,MIN('Stage Schedule &amp; Costs (2)'!$F6,K$4)-MAX('Stage Schedule &amp; Costs (2)'!$E6,K$4-1))*'Stage Schedule &amp; Costs (2)'!$H6</f>
        <v>0</v>
      </c>
      <c r="X6" s="159" t="n">
        <f aca="false">MAX(0,MIN('Stage Schedule &amp; Costs (2)'!$F6,L$4)-MAX('Stage Schedule &amp; Costs (2)'!$E6,L$4-1))*'Stage Schedule &amp; Costs (2)'!$H6</f>
        <v>0</v>
      </c>
      <c r="Y6" s="159" t="n">
        <f aca="false">MAX(0,MIN('Stage Schedule &amp; Costs (2)'!$F6,M$4)-MAX('Stage Schedule &amp; Costs (2)'!$E6,M$4-1))*'Stage Schedule &amp; Costs (2)'!$H6</f>
        <v>0</v>
      </c>
      <c r="Z6" s="159" t="n">
        <f aca="false">MAX(0,MIN('Stage Schedule &amp; Costs (2)'!$F6,N$4)-MAX('Stage Schedule &amp; Costs (2)'!$E6,N$4-1))*'Stage Schedule &amp; Costs (2)'!$H6</f>
        <v>0</v>
      </c>
      <c r="AA6" s="159" t="n">
        <f aca="false">MAX(0,MIN('Stage Schedule &amp; Costs (2)'!$F6,O$4)-MAX('Stage Schedule &amp; Costs (2)'!$E6,O$4-1))*'Stage Schedule &amp; Costs (2)'!$H6</f>
        <v>0</v>
      </c>
      <c r="AB6" s="159" t="n">
        <f aca="false">MAX(0,MIN('Stage Schedule &amp; Costs (2)'!$F6,P$4)-MAX('Stage Schedule &amp; Costs (2)'!$E6,P$4-1))*'Stage Schedule &amp; Costs (2)'!$H6</f>
        <v>0</v>
      </c>
      <c r="AC6" s="159" t="n">
        <f aca="false">MAX(0,MIN('Stage Schedule &amp; Costs (2)'!$F6,Q$4)-MAX('Stage Schedule &amp; Costs (2)'!$E6,Q$4-1))*'Stage Schedule &amp; Costs (2)'!$H6</f>
        <v>0</v>
      </c>
      <c r="AD6" s="159" t="n">
        <f aca="false">MAX(0,MIN('Stage Schedule &amp; Costs (2)'!$F6,R$4)-MAX('Stage Schedule &amp; Costs (2)'!$E6,R$4-1))*'Stage Schedule &amp; Costs (2)'!$H6</f>
        <v>0</v>
      </c>
      <c r="AE6" s="159" t="n">
        <f aca="false">MAX(0,MIN('Stage Schedule &amp; Costs (2)'!$F6,S$4)-MAX('Stage Schedule &amp; Costs (2)'!$E6,S$4-1))*'Stage Schedule &amp; Costs (2)'!$H6</f>
        <v>0</v>
      </c>
      <c r="AF6" s="159" t="n">
        <f aca="false">MAX(0,MIN('Stage Schedule &amp; Costs (2)'!$F6,T$4)-MAX('Stage Schedule &amp; Costs (2)'!$E6,T$4-1))*'Stage Schedule &amp; Costs (2)'!$H6</f>
        <v>0</v>
      </c>
      <c r="AG6" s="159" t="n">
        <f aca="false">MAX(0,MIN('Stage Schedule &amp; Costs (2)'!$F6,U$4)-MAX('Stage Schedule &amp; Costs (2)'!$E6,U$4-1))*'Stage Schedule &amp; Costs (2)'!$H6</f>
        <v>0</v>
      </c>
      <c r="AH6" s="159" t="n">
        <f aca="false">MAX(0,MIN('Stage Schedule &amp; Costs (2)'!$F6,V$4)-MAX('Stage Schedule &amp; Costs (2)'!$E6,V$4-1))*'Stage Schedule &amp; Costs (2)'!$H6</f>
        <v>0</v>
      </c>
      <c r="AI6" s="159" t="n">
        <f aca="false">MAX(0,MIN('Stage Schedule &amp; Costs (2)'!$F6,W$4)-MAX('Stage Schedule &amp; Costs (2)'!$E6,W$4-1))*'Stage Schedule &amp; Costs (2)'!$H6</f>
        <v>0</v>
      </c>
      <c r="AJ6" s="159" t="n">
        <f aca="false">MAX(0,MIN('Stage Schedule &amp; Costs (2)'!$F6,X$4)-MAX('Stage Schedule &amp; Costs (2)'!$E6,X$4-1))*'Stage Schedule &amp; Costs (2)'!$H6</f>
        <v>0</v>
      </c>
      <c r="AK6" s="159" t="n">
        <f aca="false">MAX(0,MIN('Stage Schedule &amp; Costs (2)'!$F6,Y$4)-MAX('Stage Schedule &amp; Costs (2)'!$E6,Y$4-1))*'Stage Schedule &amp; Costs (2)'!$H6</f>
        <v>0</v>
      </c>
      <c r="AL6" s="159" t="n">
        <f aca="false">MAX(0,MIN('Stage Schedule &amp; Costs (2)'!$F6,Z$4)-MAX('Stage Schedule &amp; Costs (2)'!$E6,Z$4-1))*'Stage Schedule &amp; Costs (2)'!$H6</f>
        <v>0</v>
      </c>
      <c r="AM6" s="159" t="n">
        <f aca="false">MAX(0,MIN('Stage Schedule &amp; Costs (2)'!$F6,AA$4)-MAX('Stage Schedule &amp; Costs (2)'!$E6,AA$4-1))*'Stage Schedule &amp; Costs (2)'!$H6</f>
        <v>0</v>
      </c>
      <c r="AN6" s="159" t="n">
        <f aca="false">MAX(0,MIN('Stage Schedule &amp; Costs (2)'!$F6,AB$4)-MAX('Stage Schedule &amp; Costs (2)'!$E6,AB$4-1))*'Stage Schedule &amp; Costs (2)'!$H6</f>
        <v>0</v>
      </c>
      <c r="AO6" s="159" t="n">
        <f aca="false">MAX(0,MIN('Stage Schedule &amp; Costs (2)'!$F6,AC$4)-MAX('Stage Schedule &amp; Costs (2)'!$E6,AC$4-1))*'Stage Schedule &amp; Costs (2)'!$H6</f>
        <v>0</v>
      </c>
      <c r="AP6" s="159" t="n">
        <f aca="false">MAX(0,MIN('Stage Schedule &amp; Costs (2)'!$F6,AD$4)-MAX('Stage Schedule &amp; Costs (2)'!$E6,AD$4-1))*'Stage Schedule &amp; Costs (2)'!$H6</f>
        <v>0</v>
      </c>
      <c r="AQ6" s="159" t="n">
        <f aca="false">MAX(0,MIN('Stage Schedule &amp; Costs (2)'!$F6,AE$4)-MAX('Stage Schedule &amp; Costs (2)'!$E6,AE$4-1))*'Stage Schedule &amp; Costs (2)'!$H6</f>
        <v>0</v>
      </c>
      <c r="AR6" s="159" t="n">
        <f aca="false">MAX(0,MIN('Stage Schedule &amp; Costs (2)'!$F6,AF$4)-MAX('Stage Schedule &amp; Costs (2)'!$E6,AF$4-1))*'Stage Schedule &amp; Costs (2)'!$H6</f>
        <v>0</v>
      </c>
      <c r="AS6" s="159" t="n">
        <f aca="false">MAX(0,MIN('Stage Schedule &amp; Costs (2)'!$F6,AG$4)-MAX('Stage Schedule &amp; Costs (2)'!$E6,AG$4-1))*'Stage Schedule &amp; Costs (2)'!$H6</f>
        <v>0</v>
      </c>
      <c r="AT6" s="159" t="n">
        <f aca="false">MAX(0,MIN('Stage Schedule &amp; Costs (2)'!$F6,AH$4)-MAX('Stage Schedule &amp; Costs (2)'!$E6,AH$4-1))*'Stage Schedule &amp; Costs (2)'!$H6</f>
        <v>0</v>
      </c>
      <c r="AU6" s="159" t="n">
        <f aca="false">MAX(0,MIN('Stage Schedule &amp; Costs (2)'!$F6,AI$4)-MAX('Stage Schedule &amp; Costs (2)'!$E6,AI$4-1))*'Stage Schedule &amp; Costs (2)'!$H6</f>
        <v>0</v>
      </c>
      <c r="AV6" s="159" t="n">
        <f aca="false">MAX(0,MIN('Stage Schedule &amp; Costs (2)'!$F6,AJ$4)-MAX('Stage Schedule &amp; Costs (2)'!$E6,AJ$4-1))*'Stage Schedule &amp; Costs (2)'!$H6</f>
        <v>0</v>
      </c>
      <c r="AW6" s="159" t="n">
        <f aca="false">MAX(0,MIN('Stage Schedule &amp; Costs (2)'!$F6,AK$4)-MAX('Stage Schedule &amp; Costs (2)'!$E6,AK$4-1))*'Stage Schedule &amp; Costs (2)'!$H6</f>
        <v>0</v>
      </c>
      <c r="AX6" s="159" t="n">
        <f aca="false">MAX(0,MIN('Stage Schedule &amp; Costs (2)'!$F6,AL$4)-MAX('Stage Schedule &amp; Costs (2)'!$E6,AL$4-1))*'Stage Schedule &amp; Costs (2)'!$H6</f>
        <v>0</v>
      </c>
      <c r="AY6" s="159" t="n">
        <f aca="false">MAX(0,MIN('Stage Schedule &amp; Costs (2)'!$F6,AM$4)-MAX('Stage Schedule &amp; Costs (2)'!$E6,AM$4-1))*'Stage Schedule &amp; Costs (2)'!$H6</f>
        <v>0</v>
      </c>
      <c r="AZ6" s="159" t="n">
        <f aca="false">MAX(0,MIN('Stage Schedule &amp; Costs (2)'!$F6,AN$4)-MAX('Stage Schedule &amp; Costs (2)'!$E6,AN$4-1))*'Stage Schedule &amp; Costs (2)'!$H6</f>
        <v>0</v>
      </c>
      <c r="BA6" s="159" t="n">
        <f aca="false">MAX(0,MIN('Stage Schedule &amp; Costs (2)'!$F6,AO$4)-MAX('Stage Schedule &amp; Costs (2)'!$E6,AO$4-1))*'Stage Schedule &amp; Costs (2)'!$H6</f>
        <v>0</v>
      </c>
      <c r="BB6" s="159" t="n">
        <f aca="false">MAX(0,MIN('Stage Schedule &amp; Costs (2)'!$F6,AP$4)-MAX('Stage Schedule &amp; Costs (2)'!$E6,AP$4-1))*'Stage Schedule &amp; Costs (2)'!$H6</f>
        <v>0</v>
      </c>
      <c r="BC6" s="159" t="n">
        <f aca="false">MAX(0,MIN('Stage Schedule &amp; Costs (2)'!$F6,AQ$4)-MAX('Stage Schedule &amp; Costs (2)'!$E6,AQ$4-1))*'Stage Schedule &amp; Costs (2)'!$H6</f>
        <v>0</v>
      </c>
      <c r="BD6" s="159" t="n">
        <f aca="false">MAX(0,MIN('Stage Schedule &amp; Costs (2)'!$F6,AR$4)-MAX('Stage Schedule &amp; Costs (2)'!$E6,AR$4-1))*'Stage Schedule &amp; Costs (2)'!$H6</f>
        <v>0</v>
      </c>
      <c r="BE6" s="159" t="n">
        <f aca="false">MAX(0,MIN('Stage Schedule &amp; Costs (2)'!$F6,AS$4)-MAX('Stage Schedule &amp; Costs (2)'!$E6,AS$4-1))*'Stage Schedule &amp; Costs (2)'!$H6</f>
        <v>0</v>
      </c>
      <c r="BF6" s="159" t="n">
        <f aca="false">MAX(0,MIN('Stage Schedule &amp; Costs (2)'!$F6,AT$4)-MAX('Stage Schedule &amp; Costs (2)'!$E6,AT$4-1))*'Stage Schedule &amp; Costs (2)'!$H6</f>
        <v>0</v>
      </c>
      <c r="BG6" s="159" t="n">
        <f aca="false">MAX(0,MIN('Stage Schedule &amp; Costs (2)'!$F6,AU$4)-MAX('Stage Schedule &amp; Costs (2)'!$E6,AU$4-1))*'Stage Schedule &amp; Costs (2)'!$H6</f>
        <v>0</v>
      </c>
      <c r="BH6" s="159" t="n">
        <f aca="false">MAX(0,MIN('Stage Schedule &amp; Costs (2)'!$F6,AV$4)-MAX('Stage Schedule &amp; Costs (2)'!$E6,AV$4-1))*'Stage Schedule &amp; Costs (2)'!$H6</f>
        <v>0</v>
      </c>
      <c r="BI6" s="159" t="n">
        <f aca="false">MAX(0,MIN('Stage Schedule &amp; Costs (2)'!$F6,AW$4)-MAX('Stage Schedule &amp; Costs (2)'!$E6,AW$4-1))*'Stage Schedule &amp; Costs (2)'!$H6</f>
        <v>0</v>
      </c>
      <c r="BJ6" s="159" t="n">
        <f aca="false">MAX(0,MIN('Stage Schedule &amp; Costs (2)'!$F6,AX$4)-MAX('Stage Schedule &amp; Costs (2)'!$E6,AX$4-1))*'Stage Schedule &amp; Costs (2)'!$H6</f>
        <v>0</v>
      </c>
      <c r="BK6" s="159" t="n">
        <f aca="false">MAX(0,MIN('Stage Schedule &amp; Costs (2)'!$F6,AY$4)-MAX('Stage Schedule &amp; Costs (2)'!$E6,AY$4-1))*'Stage Schedule &amp; Costs (2)'!$H6</f>
        <v>0</v>
      </c>
      <c r="BL6" s="159" t="n">
        <f aca="false">MAX(0,MIN('Stage Schedule &amp; Costs (2)'!$F6,AZ$4)-MAX('Stage Schedule &amp; Costs (2)'!$E6,AZ$4-1))*'Stage Schedule &amp; Costs (2)'!$H6</f>
        <v>0</v>
      </c>
      <c r="BM6" s="159" t="n">
        <f aca="false">MAX(0,MIN('Stage Schedule &amp; Costs (2)'!$F6,BA$4)-MAX('Stage Schedule &amp; Costs (2)'!$E6,BA$4-1))*'Stage Schedule &amp; Costs (2)'!$H6</f>
        <v>0</v>
      </c>
      <c r="BN6" s="159" t="n">
        <f aca="false">MAX(0,MIN('Stage Schedule &amp; Costs (2)'!$F6,BB$4)-MAX('Stage Schedule &amp; Costs (2)'!$E6,BB$4-1))*'Stage Schedule &amp; Costs (2)'!$H6</f>
        <v>0</v>
      </c>
      <c r="BO6" s="159" t="n">
        <f aca="false">MAX(0,MIN('Stage Schedule &amp; Costs (2)'!$F6,BC$4)-MAX('Stage Schedule &amp; Costs (2)'!$E6,BC$4-1))*'Stage Schedule &amp; Costs (2)'!$H6</f>
        <v>0</v>
      </c>
      <c r="BP6" s="159" t="n">
        <f aca="false">MAX(0,MIN('Stage Schedule &amp; Costs (2)'!$F6,BD$4)-MAX('Stage Schedule &amp; Costs (2)'!$E6,BD$4-1))*'Stage Schedule &amp; Costs (2)'!$H6</f>
        <v>0</v>
      </c>
      <c r="BQ6" s="159" t="n">
        <f aca="false">MAX(0,MIN('Stage Schedule &amp; Costs (2)'!$F6,BE$4)-MAX('Stage Schedule &amp; Costs (2)'!$E6,BE$4-1))*'Stage Schedule &amp; Costs (2)'!$H6</f>
        <v>0</v>
      </c>
    </row>
    <row r="7" customFormat="false" ht="15" hidden="false" customHeight="true" outlineLevel="0" collapsed="false">
      <c r="A7" s="154" t="n">
        <f aca="false">'Stage Schedule &amp; Costs (2)'!A7</f>
        <v>3</v>
      </c>
      <c r="B7" s="155" t="str">
        <f aca="false">'Stage Schedule &amp; Costs (2)'!B7&amp;" - "&amp;'Stage Schedule &amp; Costs (2)'!C7</f>
        <v>Concrete Structure - Basement Floor</v>
      </c>
      <c r="C7" s="156" t="n">
        <f aca="false">SUM(P7:BQ7)</f>
        <v>5000000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 t="n">
        <f aca="false">MAX(0,MIN('Stage Schedule &amp; Costs (2)'!$F7,D$4)-MAX('Stage Schedule &amp; Costs (2)'!$E7,D$4-1))*'Stage Schedule &amp; Costs (2)'!$H7</f>
        <v>0</v>
      </c>
      <c r="Q7" s="156" t="n">
        <f aca="false">MAX(0,MIN('Stage Schedule &amp; Costs (2)'!$F7,E$4)-MAX('Stage Schedule &amp; Costs (2)'!$E7,E$4-1))*'Stage Schedule &amp; Costs (2)'!$H7</f>
        <v>0</v>
      </c>
      <c r="R7" s="156" t="n">
        <f aca="false">MAX(0,MIN('Stage Schedule &amp; Costs (2)'!$F7,F$4)-MAX('Stage Schedule &amp; Costs (2)'!$E7,F$4-1))*'Stage Schedule &amp; Costs (2)'!$H7</f>
        <v>0</v>
      </c>
      <c r="S7" s="156" t="n">
        <f aca="false">MAX(0,MIN('Stage Schedule &amp; Costs (2)'!$F7,G$4)-MAX('Stage Schedule &amp; Costs (2)'!$E7,G$4-1))*'Stage Schedule &amp; Costs (2)'!$H7</f>
        <v>0</v>
      </c>
      <c r="T7" s="156" t="n">
        <f aca="false">MAX(0,MIN('Stage Schedule &amp; Costs (2)'!$F7,H$4)-MAX('Stage Schedule &amp; Costs (2)'!$E7,H$4-1))*'Stage Schedule &amp; Costs (2)'!$H7</f>
        <v>0</v>
      </c>
      <c r="U7" s="156" t="n">
        <f aca="false">MAX(0,MIN('Stage Schedule &amp; Costs (2)'!$F7,I$4)-MAX('Stage Schedule &amp; Costs (2)'!$E7,I$4-1))*'Stage Schedule &amp; Costs (2)'!$H7</f>
        <v>0</v>
      </c>
      <c r="V7" s="156" t="n">
        <f aca="false">MAX(0,MIN('Stage Schedule &amp; Costs (2)'!$F7,J$4)-MAX('Stage Schedule &amp; Costs (2)'!$E7,J$4-1))*'Stage Schedule &amp; Costs (2)'!$H7</f>
        <v>1666666.66666667</v>
      </c>
      <c r="W7" s="156" t="n">
        <f aca="false">MAX(0,MIN('Stage Schedule &amp; Costs (2)'!$F7,K$4)-MAX('Stage Schedule &amp; Costs (2)'!$E7,K$4-1))*'Stage Schedule &amp; Costs (2)'!$H7</f>
        <v>1666666.66666667</v>
      </c>
      <c r="X7" s="156" t="n">
        <f aca="false">MAX(0,MIN('Stage Schedule &amp; Costs (2)'!$F7,L$4)-MAX('Stage Schedule &amp; Costs (2)'!$E7,L$4-1))*'Stage Schedule &amp; Costs (2)'!$H7</f>
        <v>1666666.66666667</v>
      </c>
      <c r="Y7" s="156" t="n">
        <f aca="false">MAX(0,MIN('Stage Schedule &amp; Costs (2)'!$F7,M$4)-MAX('Stage Schedule &amp; Costs (2)'!$E7,M$4-1))*'Stage Schedule &amp; Costs (2)'!$H7</f>
        <v>0</v>
      </c>
      <c r="Z7" s="156" t="n">
        <f aca="false">MAX(0,MIN('Stage Schedule &amp; Costs (2)'!$F7,N$4)-MAX('Stage Schedule &amp; Costs (2)'!$E7,N$4-1))*'Stage Schedule &amp; Costs (2)'!$H7</f>
        <v>0</v>
      </c>
      <c r="AA7" s="156" t="n">
        <f aca="false">MAX(0,MIN('Stage Schedule &amp; Costs (2)'!$F7,O$4)-MAX('Stage Schedule &amp; Costs (2)'!$E7,O$4-1))*'Stage Schedule &amp; Costs (2)'!$H7</f>
        <v>0</v>
      </c>
      <c r="AB7" s="156" t="n">
        <f aca="false">MAX(0,MIN('Stage Schedule &amp; Costs (2)'!$F7,P$4)-MAX('Stage Schedule &amp; Costs (2)'!$E7,P$4-1))*'Stage Schedule &amp; Costs (2)'!$H7</f>
        <v>0</v>
      </c>
      <c r="AC7" s="156" t="n">
        <f aca="false">MAX(0,MIN('Stage Schedule &amp; Costs (2)'!$F7,Q$4)-MAX('Stage Schedule &amp; Costs (2)'!$E7,Q$4-1))*'Stage Schedule &amp; Costs (2)'!$H7</f>
        <v>0</v>
      </c>
      <c r="AD7" s="156" t="n">
        <f aca="false">MAX(0,MIN('Stage Schedule &amp; Costs (2)'!$F7,R$4)-MAX('Stage Schedule &amp; Costs (2)'!$E7,R$4-1))*'Stage Schedule &amp; Costs (2)'!$H7</f>
        <v>0</v>
      </c>
      <c r="AE7" s="156" t="n">
        <f aca="false">MAX(0,MIN('Stage Schedule &amp; Costs (2)'!$F7,S$4)-MAX('Stage Schedule &amp; Costs (2)'!$E7,S$4-1))*'Stage Schedule &amp; Costs (2)'!$H7</f>
        <v>0</v>
      </c>
      <c r="AF7" s="156" t="n">
        <f aca="false">MAX(0,MIN('Stage Schedule &amp; Costs (2)'!$F7,T$4)-MAX('Stage Schedule &amp; Costs (2)'!$E7,T$4-1))*'Stage Schedule &amp; Costs (2)'!$H7</f>
        <v>0</v>
      </c>
      <c r="AG7" s="156" t="n">
        <f aca="false">MAX(0,MIN('Stage Schedule &amp; Costs (2)'!$F7,U$4)-MAX('Stage Schedule &amp; Costs (2)'!$E7,U$4-1))*'Stage Schedule &amp; Costs (2)'!$H7</f>
        <v>0</v>
      </c>
      <c r="AH7" s="156" t="n">
        <f aca="false">MAX(0,MIN('Stage Schedule &amp; Costs (2)'!$F7,V$4)-MAX('Stage Schedule &amp; Costs (2)'!$E7,V$4-1))*'Stage Schedule &amp; Costs (2)'!$H7</f>
        <v>0</v>
      </c>
      <c r="AI7" s="156" t="n">
        <f aca="false">MAX(0,MIN('Stage Schedule &amp; Costs (2)'!$F7,W$4)-MAX('Stage Schedule &amp; Costs (2)'!$E7,W$4-1))*'Stage Schedule &amp; Costs (2)'!$H7</f>
        <v>0</v>
      </c>
      <c r="AJ7" s="156" t="n">
        <f aca="false">MAX(0,MIN('Stage Schedule &amp; Costs (2)'!$F7,X$4)-MAX('Stage Schedule &amp; Costs (2)'!$E7,X$4-1))*'Stage Schedule &amp; Costs (2)'!$H7</f>
        <v>0</v>
      </c>
      <c r="AK7" s="156" t="n">
        <f aca="false">MAX(0,MIN('Stage Schedule &amp; Costs (2)'!$F7,Y$4)-MAX('Stage Schedule &amp; Costs (2)'!$E7,Y$4-1))*'Stage Schedule &amp; Costs (2)'!$H7</f>
        <v>0</v>
      </c>
      <c r="AL7" s="156" t="n">
        <f aca="false">MAX(0,MIN('Stage Schedule &amp; Costs (2)'!$F7,Z$4)-MAX('Stage Schedule &amp; Costs (2)'!$E7,Z$4-1))*'Stage Schedule &amp; Costs (2)'!$H7</f>
        <v>0</v>
      </c>
      <c r="AM7" s="156" t="n">
        <f aca="false">MAX(0,MIN('Stage Schedule &amp; Costs (2)'!$F7,AA$4)-MAX('Stage Schedule &amp; Costs (2)'!$E7,AA$4-1))*'Stage Schedule &amp; Costs (2)'!$H7</f>
        <v>0</v>
      </c>
      <c r="AN7" s="156" t="n">
        <f aca="false">MAX(0,MIN('Stage Schedule &amp; Costs (2)'!$F7,AB$4)-MAX('Stage Schedule &amp; Costs (2)'!$E7,AB$4-1))*'Stage Schedule &amp; Costs (2)'!$H7</f>
        <v>0</v>
      </c>
      <c r="AO7" s="156" t="n">
        <f aca="false">MAX(0,MIN('Stage Schedule &amp; Costs (2)'!$F7,AC$4)-MAX('Stage Schedule &amp; Costs (2)'!$E7,AC$4-1))*'Stage Schedule &amp; Costs (2)'!$H7</f>
        <v>0</v>
      </c>
      <c r="AP7" s="156" t="n">
        <f aca="false">MAX(0,MIN('Stage Schedule &amp; Costs (2)'!$F7,AD$4)-MAX('Stage Schedule &amp; Costs (2)'!$E7,AD$4-1))*'Stage Schedule &amp; Costs (2)'!$H7</f>
        <v>0</v>
      </c>
      <c r="AQ7" s="156" t="n">
        <f aca="false">MAX(0,MIN('Stage Schedule &amp; Costs (2)'!$F7,AE$4)-MAX('Stage Schedule &amp; Costs (2)'!$E7,AE$4-1))*'Stage Schedule &amp; Costs (2)'!$H7</f>
        <v>0</v>
      </c>
      <c r="AR7" s="156" t="n">
        <f aca="false">MAX(0,MIN('Stage Schedule &amp; Costs (2)'!$F7,AF$4)-MAX('Stage Schedule &amp; Costs (2)'!$E7,AF$4-1))*'Stage Schedule &amp; Costs (2)'!$H7</f>
        <v>0</v>
      </c>
      <c r="AS7" s="156" t="n">
        <f aca="false">MAX(0,MIN('Stage Schedule &amp; Costs (2)'!$F7,AG$4)-MAX('Stage Schedule &amp; Costs (2)'!$E7,AG$4-1))*'Stage Schedule &amp; Costs (2)'!$H7</f>
        <v>0</v>
      </c>
      <c r="AT7" s="156" t="n">
        <f aca="false">MAX(0,MIN('Stage Schedule &amp; Costs (2)'!$F7,AH$4)-MAX('Stage Schedule &amp; Costs (2)'!$E7,AH$4-1))*'Stage Schedule &amp; Costs (2)'!$H7</f>
        <v>0</v>
      </c>
      <c r="AU7" s="156" t="n">
        <f aca="false">MAX(0,MIN('Stage Schedule &amp; Costs (2)'!$F7,AI$4)-MAX('Stage Schedule &amp; Costs (2)'!$E7,AI$4-1))*'Stage Schedule &amp; Costs (2)'!$H7</f>
        <v>0</v>
      </c>
      <c r="AV7" s="156" t="n">
        <f aca="false">MAX(0,MIN('Stage Schedule &amp; Costs (2)'!$F7,AJ$4)-MAX('Stage Schedule &amp; Costs (2)'!$E7,AJ$4-1))*'Stage Schedule &amp; Costs (2)'!$H7</f>
        <v>0</v>
      </c>
      <c r="AW7" s="156" t="n">
        <f aca="false">MAX(0,MIN('Stage Schedule &amp; Costs (2)'!$F7,AK$4)-MAX('Stage Schedule &amp; Costs (2)'!$E7,AK$4-1))*'Stage Schedule &amp; Costs (2)'!$H7</f>
        <v>0</v>
      </c>
      <c r="AX7" s="156" t="n">
        <f aca="false">MAX(0,MIN('Stage Schedule &amp; Costs (2)'!$F7,AL$4)-MAX('Stage Schedule &amp; Costs (2)'!$E7,AL$4-1))*'Stage Schedule &amp; Costs (2)'!$H7</f>
        <v>0</v>
      </c>
      <c r="AY7" s="156" t="n">
        <f aca="false">MAX(0,MIN('Stage Schedule &amp; Costs (2)'!$F7,AM$4)-MAX('Stage Schedule &amp; Costs (2)'!$E7,AM$4-1))*'Stage Schedule &amp; Costs (2)'!$H7</f>
        <v>0</v>
      </c>
      <c r="AZ7" s="156" t="n">
        <f aca="false">MAX(0,MIN('Stage Schedule &amp; Costs (2)'!$F7,AN$4)-MAX('Stage Schedule &amp; Costs (2)'!$E7,AN$4-1))*'Stage Schedule &amp; Costs (2)'!$H7</f>
        <v>0</v>
      </c>
      <c r="BA7" s="156" t="n">
        <f aca="false">MAX(0,MIN('Stage Schedule &amp; Costs (2)'!$F7,AO$4)-MAX('Stage Schedule &amp; Costs (2)'!$E7,AO$4-1))*'Stage Schedule &amp; Costs (2)'!$H7</f>
        <v>0</v>
      </c>
      <c r="BB7" s="156" t="n">
        <f aca="false">MAX(0,MIN('Stage Schedule &amp; Costs (2)'!$F7,AP$4)-MAX('Stage Schedule &amp; Costs (2)'!$E7,AP$4-1))*'Stage Schedule &amp; Costs (2)'!$H7</f>
        <v>0</v>
      </c>
      <c r="BC7" s="156" t="n">
        <f aca="false">MAX(0,MIN('Stage Schedule &amp; Costs (2)'!$F7,AQ$4)-MAX('Stage Schedule &amp; Costs (2)'!$E7,AQ$4-1))*'Stage Schedule &amp; Costs (2)'!$H7</f>
        <v>0</v>
      </c>
      <c r="BD7" s="156" t="n">
        <f aca="false">MAX(0,MIN('Stage Schedule &amp; Costs (2)'!$F7,AR$4)-MAX('Stage Schedule &amp; Costs (2)'!$E7,AR$4-1))*'Stage Schedule &amp; Costs (2)'!$H7</f>
        <v>0</v>
      </c>
      <c r="BE7" s="156" t="n">
        <f aca="false">MAX(0,MIN('Stage Schedule &amp; Costs (2)'!$F7,AS$4)-MAX('Stage Schedule &amp; Costs (2)'!$E7,AS$4-1))*'Stage Schedule &amp; Costs (2)'!$H7</f>
        <v>0</v>
      </c>
      <c r="BF7" s="156" t="n">
        <f aca="false">MAX(0,MIN('Stage Schedule &amp; Costs (2)'!$F7,AT$4)-MAX('Stage Schedule &amp; Costs (2)'!$E7,AT$4-1))*'Stage Schedule &amp; Costs (2)'!$H7</f>
        <v>0</v>
      </c>
      <c r="BG7" s="156" t="n">
        <f aca="false">MAX(0,MIN('Stage Schedule &amp; Costs (2)'!$F7,AU$4)-MAX('Stage Schedule &amp; Costs (2)'!$E7,AU$4-1))*'Stage Schedule &amp; Costs (2)'!$H7</f>
        <v>0</v>
      </c>
      <c r="BH7" s="156" t="n">
        <f aca="false">MAX(0,MIN('Stage Schedule &amp; Costs (2)'!$F7,AV$4)-MAX('Stage Schedule &amp; Costs (2)'!$E7,AV$4-1))*'Stage Schedule &amp; Costs (2)'!$H7</f>
        <v>0</v>
      </c>
      <c r="BI7" s="156" t="n">
        <f aca="false">MAX(0,MIN('Stage Schedule &amp; Costs (2)'!$F7,AW$4)-MAX('Stage Schedule &amp; Costs (2)'!$E7,AW$4-1))*'Stage Schedule &amp; Costs (2)'!$H7</f>
        <v>0</v>
      </c>
      <c r="BJ7" s="156" t="n">
        <f aca="false">MAX(0,MIN('Stage Schedule &amp; Costs (2)'!$F7,AX$4)-MAX('Stage Schedule &amp; Costs (2)'!$E7,AX$4-1))*'Stage Schedule &amp; Costs (2)'!$H7</f>
        <v>0</v>
      </c>
      <c r="BK7" s="156" t="n">
        <f aca="false">MAX(0,MIN('Stage Schedule &amp; Costs (2)'!$F7,AY$4)-MAX('Stage Schedule &amp; Costs (2)'!$E7,AY$4-1))*'Stage Schedule &amp; Costs (2)'!$H7</f>
        <v>0</v>
      </c>
      <c r="BL7" s="156" t="n">
        <f aca="false">MAX(0,MIN('Stage Schedule &amp; Costs (2)'!$F7,AZ$4)-MAX('Stage Schedule &amp; Costs (2)'!$E7,AZ$4-1))*'Stage Schedule &amp; Costs (2)'!$H7</f>
        <v>0</v>
      </c>
      <c r="BM7" s="156" t="n">
        <f aca="false">MAX(0,MIN('Stage Schedule &amp; Costs (2)'!$F7,BA$4)-MAX('Stage Schedule &amp; Costs (2)'!$E7,BA$4-1))*'Stage Schedule &amp; Costs (2)'!$H7</f>
        <v>0</v>
      </c>
      <c r="BN7" s="156" t="n">
        <f aca="false">MAX(0,MIN('Stage Schedule &amp; Costs (2)'!$F7,BB$4)-MAX('Stage Schedule &amp; Costs (2)'!$E7,BB$4-1))*'Stage Schedule &amp; Costs (2)'!$H7</f>
        <v>0</v>
      </c>
      <c r="BO7" s="156" t="n">
        <f aca="false">MAX(0,MIN('Stage Schedule &amp; Costs (2)'!$F7,BC$4)-MAX('Stage Schedule &amp; Costs (2)'!$E7,BC$4-1))*'Stage Schedule &amp; Costs (2)'!$H7</f>
        <v>0</v>
      </c>
      <c r="BP7" s="156" t="n">
        <f aca="false">MAX(0,MIN('Stage Schedule &amp; Costs (2)'!$F7,BD$4)-MAX('Stage Schedule &amp; Costs (2)'!$E7,BD$4-1))*'Stage Schedule &amp; Costs (2)'!$H7</f>
        <v>0</v>
      </c>
      <c r="BQ7" s="156" t="n">
        <f aca="false">MAX(0,MIN('Stage Schedule &amp; Costs (2)'!$F7,BE$4)-MAX('Stage Schedule &amp; Costs (2)'!$E7,BE$4-1))*'Stage Schedule &amp; Costs (2)'!$H7</f>
        <v>0</v>
      </c>
    </row>
    <row r="8" customFormat="false" ht="15" hidden="false" customHeight="true" outlineLevel="0" collapsed="false">
      <c r="A8" s="157" t="n">
        <f aca="false">'Stage Schedule &amp; Costs (2)'!A8</f>
        <v>4</v>
      </c>
      <c r="B8" s="158" t="str">
        <f aca="false">'Stage Schedule &amp; Costs (2)'!B8&amp;" - "&amp;'Stage Schedule &amp; Costs (2)'!C8</f>
        <v> - Ground Floor</v>
      </c>
      <c r="C8" s="159" t="n">
        <f aca="false">SUM(P8:BQ8)</f>
        <v>3300000</v>
      </c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 t="n">
        <f aca="false">MAX(0,MIN('Stage Schedule &amp; Costs (2)'!$F8,D$4)-MAX('Stage Schedule &amp; Costs (2)'!$E8,D$4-1))*'Stage Schedule &amp; Costs (2)'!$H8</f>
        <v>0</v>
      </c>
      <c r="Q8" s="159" t="n">
        <f aca="false">MAX(0,MIN('Stage Schedule &amp; Costs (2)'!$F8,E$4)-MAX('Stage Schedule &amp; Costs (2)'!$E8,E$4-1))*'Stage Schedule &amp; Costs (2)'!$H8</f>
        <v>0</v>
      </c>
      <c r="R8" s="159" t="n">
        <f aca="false">MAX(0,MIN('Stage Schedule &amp; Costs (2)'!$F8,F$4)-MAX('Stage Schedule &amp; Costs (2)'!$E8,F$4-1))*'Stage Schedule &amp; Costs (2)'!$H8</f>
        <v>0</v>
      </c>
      <c r="S8" s="159" t="n">
        <f aca="false">MAX(0,MIN('Stage Schedule &amp; Costs (2)'!$F8,G$4)-MAX('Stage Schedule &amp; Costs (2)'!$E8,G$4-1))*'Stage Schedule &amp; Costs (2)'!$H8</f>
        <v>0</v>
      </c>
      <c r="T8" s="159" t="n">
        <f aca="false">MAX(0,MIN('Stage Schedule &amp; Costs (2)'!$F8,H$4)-MAX('Stage Schedule &amp; Costs (2)'!$E8,H$4-1))*'Stage Schedule &amp; Costs (2)'!$H8</f>
        <v>0</v>
      </c>
      <c r="U8" s="159" t="n">
        <f aca="false">MAX(0,MIN('Stage Schedule &amp; Costs (2)'!$F8,I$4)-MAX('Stage Schedule &amp; Costs (2)'!$E8,I$4-1))*'Stage Schedule &amp; Costs (2)'!$H8</f>
        <v>0</v>
      </c>
      <c r="V8" s="159" t="n">
        <f aca="false">MAX(0,MIN('Stage Schedule &amp; Costs (2)'!$F8,J$4)-MAX('Stage Schedule &amp; Costs (2)'!$E8,J$4-1))*'Stage Schedule &amp; Costs (2)'!$H8</f>
        <v>0</v>
      </c>
      <c r="W8" s="159" t="n">
        <f aca="false">MAX(0,MIN('Stage Schedule &amp; Costs (2)'!$F8,K$4)-MAX('Stage Schedule &amp; Costs (2)'!$E8,K$4-1))*'Stage Schedule &amp; Costs (2)'!$H8</f>
        <v>0</v>
      </c>
      <c r="X8" s="159" t="n">
        <f aca="false">MAX(0,MIN('Stage Schedule &amp; Costs (2)'!$F8,L$4)-MAX('Stage Schedule &amp; Costs (2)'!$E8,L$4-1))*'Stage Schedule &amp; Costs (2)'!$H8</f>
        <v>0</v>
      </c>
      <c r="Y8" s="159" t="n">
        <f aca="false">MAX(0,MIN('Stage Schedule &amp; Costs (2)'!$F8,M$4)-MAX('Stage Schedule &amp; Costs (2)'!$E8,M$4-1))*'Stage Schedule &amp; Costs (2)'!$H8</f>
        <v>1100000</v>
      </c>
      <c r="Z8" s="159" t="n">
        <f aca="false">MAX(0,MIN('Stage Schedule &amp; Costs (2)'!$F8,N$4)-MAX('Stage Schedule &amp; Costs (2)'!$E8,N$4-1))*'Stage Schedule &amp; Costs (2)'!$H8</f>
        <v>1100000</v>
      </c>
      <c r="AA8" s="159" t="n">
        <f aca="false">MAX(0,MIN('Stage Schedule &amp; Costs (2)'!$F8,O$4)-MAX('Stage Schedule &amp; Costs (2)'!$E8,O$4-1))*'Stage Schedule &amp; Costs (2)'!$H8</f>
        <v>1100000</v>
      </c>
      <c r="AB8" s="159" t="n">
        <f aca="false">MAX(0,MIN('Stage Schedule &amp; Costs (2)'!$F8,P$4)-MAX('Stage Schedule &amp; Costs (2)'!$E8,P$4-1))*'Stage Schedule &amp; Costs (2)'!$H8</f>
        <v>0</v>
      </c>
      <c r="AC8" s="159" t="n">
        <f aca="false">MAX(0,MIN('Stage Schedule &amp; Costs (2)'!$F8,Q$4)-MAX('Stage Schedule &amp; Costs (2)'!$E8,Q$4-1))*'Stage Schedule &amp; Costs (2)'!$H8</f>
        <v>0</v>
      </c>
      <c r="AD8" s="159" t="n">
        <f aca="false">MAX(0,MIN('Stage Schedule &amp; Costs (2)'!$F8,R$4)-MAX('Stage Schedule &amp; Costs (2)'!$E8,R$4-1))*'Stage Schedule &amp; Costs (2)'!$H8</f>
        <v>0</v>
      </c>
      <c r="AE8" s="159" t="n">
        <f aca="false">MAX(0,MIN('Stage Schedule &amp; Costs (2)'!$F8,S$4)-MAX('Stage Schedule &amp; Costs (2)'!$E8,S$4-1))*'Stage Schedule &amp; Costs (2)'!$H8</f>
        <v>0</v>
      </c>
      <c r="AF8" s="159" t="n">
        <f aca="false">MAX(0,MIN('Stage Schedule &amp; Costs (2)'!$F8,T$4)-MAX('Stage Schedule &amp; Costs (2)'!$E8,T$4-1))*'Stage Schedule &amp; Costs (2)'!$H8</f>
        <v>0</v>
      </c>
      <c r="AG8" s="159" t="n">
        <f aca="false">MAX(0,MIN('Stage Schedule &amp; Costs (2)'!$F8,U$4)-MAX('Stage Schedule &amp; Costs (2)'!$E8,U$4-1))*'Stage Schedule &amp; Costs (2)'!$H8</f>
        <v>0</v>
      </c>
      <c r="AH8" s="159" t="n">
        <f aca="false">MAX(0,MIN('Stage Schedule &amp; Costs (2)'!$F8,V$4)-MAX('Stage Schedule &amp; Costs (2)'!$E8,V$4-1))*'Stage Schedule &amp; Costs (2)'!$H8</f>
        <v>0</v>
      </c>
      <c r="AI8" s="159" t="n">
        <f aca="false">MAX(0,MIN('Stage Schedule &amp; Costs (2)'!$F8,W$4)-MAX('Stage Schedule &amp; Costs (2)'!$E8,W$4-1))*'Stage Schedule &amp; Costs (2)'!$H8</f>
        <v>0</v>
      </c>
      <c r="AJ8" s="159" t="n">
        <f aca="false">MAX(0,MIN('Stage Schedule &amp; Costs (2)'!$F8,X$4)-MAX('Stage Schedule &amp; Costs (2)'!$E8,X$4-1))*'Stage Schedule &amp; Costs (2)'!$H8</f>
        <v>0</v>
      </c>
      <c r="AK8" s="159" t="n">
        <f aca="false">MAX(0,MIN('Stage Schedule &amp; Costs (2)'!$F8,Y$4)-MAX('Stage Schedule &amp; Costs (2)'!$E8,Y$4-1))*'Stage Schedule &amp; Costs (2)'!$H8</f>
        <v>0</v>
      </c>
      <c r="AL8" s="159" t="n">
        <f aca="false">MAX(0,MIN('Stage Schedule &amp; Costs (2)'!$F8,Z$4)-MAX('Stage Schedule &amp; Costs (2)'!$E8,Z$4-1))*'Stage Schedule &amp; Costs (2)'!$H8</f>
        <v>0</v>
      </c>
      <c r="AM8" s="159" t="n">
        <f aca="false">MAX(0,MIN('Stage Schedule &amp; Costs (2)'!$F8,AA$4)-MAX('Stage Schedule &amp; Costs (2)'!$E8,AA$4-1))*'Stage Schedule &amp; Costs (2)'!$H8</f>
        <v>0</v>
      </c>
      <c r="AN8" s="159" t="n">
        <f aca="false">MAX(0,MIN('Stage Schedule &amp; Costs (2)'!$F8,AB$4)-MAX('Stage Schedule &amp; Costs (2)'!$E8,AB$4-1))*'Stage Schedule &amp; Costs (2)'!$H8</f>
        <v>0</v>
      </c>
      <c r="AO8" s="159" t="n">
        <f aca="false">MAX(0,MIN('Stage Schedule &amp; Costs (2)'!$F8,AC$4)-MAX('Stage Schedule &amp; Costs (2)'!$E8,AC$4-1))*'Stage Schedule &amp; Costs (2)'!$H8</f>
        <v>0</v>
      </c>
      <c r="AP8" s="159" t="n">
        <f aca="false">MAX(0,MIN('Stage Schedule &amp; Costs (2)'!$F8,AD$4)-MAX('Stage Schedule &amp; Costs (2)'!$E8,AD$4-1))*'Stage Schedule &amp; Costs (2)'!$H8</f>
        <v>0</v>
      </c>
      <c r="AQ8" s="159" t="n">
        <f aca="false">MAX(0,MIN('Stage Schedule &amp; Costs (2)'!$F8,AE$4)-MAX('Stage Schedule &amp; Costs (2)'!$E8,AE$4-1))*'Stage Schedule &amp; Costs (2)'!$H8</f>
        <v>0</v>
      </c>
      <c r="AR8" s="159" t="n">
        <f aca="false">MAX(0,MIN('Stage Schedule &amp; Costs (2)'!$F8,AF$4)-MAX('Stage Schedule &amp; Costs (2)'!$E8,AF$4-1))*'Stage Schedule &amp; Costs (2)'!$H8</f>
        <v>0</v>
      </c>
      <c r="AS8" s="159" t="n">
        <f aca="false">MAX(0,MIN('Stage Schedule &amp; Costs (2)'!$F8,AG$4)-MAX('Stage Schedule &amp; Costs (2)'!$E8,AG$4-1))*'Stage Schedule &amp; Costs (2)'!$H8</f>
        <v>0</v>
      </c>
      <c r="AT8" s="159" t="n">
        <f aca="false">MAX(0,MIN('Stage Schedule &amp; Costs (2)'!$F8,AH$4)-MAX('Stage Schedule &amp; Costs (2)'!$E8,AH$4-1))*'Stage Schedule &amp; Costs (2)'!$H8</f>
        <v>0</v>
      </c>
      <c r="AU8" s="159" t="n">
        <f aca="false">MAX(0,MIN('Stage Schedule &amp; Costs (2)'!$F8,AI$4)-MAX('Stage Schedule &amp; Costs (2)'!$E8,AI$4-1))*'Stage Schedule &amp; Costs (2)'!$H8</f>
        <v>0</v>
      </c>
      <c r="AV8" s="159" t="n">
        <f aca="false">MAX(0,MIN('Stage Schedule &amp; Costs (2)'!$F8,AJ$4)-MAX('Stage Schedule &amp; Costs (2)'!$E8,AJ$4-1))*'Stage Schedule &amp; Costs (2)'!$H8</f>
        <v>0</v>
      </c>
      <c r="AW8" s="159" t="n">
        <f aca="false">MAX(0,MIN('Stage Schedule &amp; Costs (2)'!$F8,AK$4)-MAX('Stage Schedule &amp; Costs (2)'!$E8,AK$4-1))*'Stage Schedule &amp; Costs (2)'!$H8</f>
        <v>0</v>
      </c>
      <c r="AX8" s="159" t="n">
        <f aca="false">MAX(0,MIN('Stage Schedule &amp; Costs (2)'!$F8,AL$4)-MAX('Stage Schedule &amp; Costs (2)'!$E8,AL$4-1))*'Stage Schedule &amp; Costs (2)'!$H8</f>
        <v>0</v>
      </c>
      <c r="AY8" s="159" t="n">
        <f aca="false">MAX(0,MIN('Stage Schedule &amp; Costs (2)'!$F8,AM$4)-MAX('Stage Schedule &amp; Costs (2)'!$E8,AM$4-1))*'Stage Schedule &amp; Costs (2)'!$H8</f>
        <v>0</v>
      </c>
      <c r="AZ8" s="159" t="n">
        <f aca="false">MAX(0,MIN('Stage Schedule &amp; Costs (2)'!$F8,AN$4)-MAX('Stage Schedule &amp; Costs (2)'!$E8,AN$4-1))*'Stage Schedule &amp; Costs (2)'!$H8</f>
        <v>0</v>
      </c>
      <c r="BA8" s="159" t="n">
        <f aca="false">MAX(0,MIN('Stage Schedule &amp; Costs (2)'!$F8,AO$4)-MAX('Stage Schedule &amp; Costs (2)'!$E8,AO$4-1))*'Stage Schedule &amp; Costs (2)'!$H8</f>
        <v>0</v>
      </c>
      <c r="BB8" s="159" t="n">
        <f aca="false">MAX(0,MIN('Stage Schedule &amp; Costs (2)'!$F8,AP$4)-MAX('Stage Schedule &amp; Costs (2)'!$E8,AP$4-1))*'Stage Schedule &amp; Costs (2)'!$H8</f>
        <v>0</v>
      </c>
      <c r="BC8" s="159" t="n">
        <f aca="false">MAX(0,MIN('Stage Schedule &amp; Costs (2)'!$F8,AQ$4)-MAX('Stage Schedule &amp; Costs (2)'!$E8,AQ$4-1))*'Stage Schedule &amp; Costs (2)'!$H8</f>
        <v>0</v>
      </c>
      <c r="BD8" s="159" t="n">
        <f aca="false">MAX(0,MIN('Stage Schedule &amp; Costs (2)'!$F8,AR$4)-MAX('Stage Schedule &amp; Costs (2)'!$E8,AR$4-1))*'Stage Schedule &amp; Costs (2)'!$H8</f>
        <v>0</v>
      </c>
      <c r="BE8" s="159" t="n">
        <f aca="false">MAX(0,MIN('Stage Schedule &amp; Costs (2)'!$F8,AS$4)-MAX('Stage Schedule &amp; Costs (2)'!$E8,AS$4-1))*'Stage Schedule &amp; Costs (2)'!$H8</f>
        <v>0</v>
      </c>
      <c r="BF8" s="159" t="n">
        <f aca="false">MAX(0,MIN('Stage Schedule &amp; Costs (2)'!$F8,AT$4)-MAX('Stage Schedule &amp; Costs (2)'!$E8,AT$4-1))*'Stage Schedule &amp; Costs (2)'!$H8</f>
        <v>0</v>
      </c>
      <c r="BG8" s="159" t="n">
        <f aca="false">MAX(0,MIN('Stage Schedule &amp; Costs (2)'!$F8,AU$4)-MAX('Stage Schedule &amp; Costs (2)'!$E8,AU$4-1))*'Stage Schedule &amp; Costs (2)'!$H8</f>
        <v>0</v>
      </c>
      <c r="BH8" s="159" t="n">
        <f aca="false">MAX(0,MIN('Stage Schedule &amp; Costs (2)'!$F8,AV$4)-MAX('Stage Schedule &amp; Costs (2)'!$E8,AV$4-1))*'Stage Schedule &amp; Costs (2)'!$H8</f>
        <v>0</v>
      </c>
      <c r="BI8" s="159" t="n">
        <f aca="false">MAX(0,MIN('Stage Schedule &amp; Costs (2)'!$F8,AW$4)-MAX('Stage Schedule &amp; Costs (2)'!$E8,AW$4-1))*'Stage Schedule &amp; Costs (2)'!$H8</f>
        <v>0</v>
      </c>
      <c r="BJ8" s="159" t="n">
        <f aca="false">MAX(0,MIN('Stage Schedule &amp; Costs (2)'!$F8,AX$4)-MAX('Stage Schedule &amp; Costs (2)'!$E8,AX$4-1))*'Stage Schedule &amp; Costs (2)'!$H8</f>
        <v>0</v>
      </c>
      <c r="BK8" s="159" t="n">
        <f aca="false">MAX(0,MIN('Stage Schedule &amp; Costs (2)'!$F8,AY$4)-MAX('Stage Schedule &amp; Costs (2)'!$E8,AY$4-1))*'Stage Schedule &amp; Costs (2)'!$H8</f>
        <v>0</v>
      </c>
      <c r="BL8" s="159" t="n">
        <f aca="false">MAX(0,MIN('Stage Schedule &amp; Costs (2)'!$F8,AZ$4)-MAX('Stage Schedule &amp; Costs (2)'!$E8,AZ$4-1))*'Stage Schedule &amp; Costs (2)'!$H8</f>
        <v>0</v>
      </c>
      <c r="BM8" s="159" t="n">
        <f aca="false">MAX(0,MIN('Stage Schedule &amp; Costs (2)'!$F8,BA$4)-MAX('Stage Schedule &amp; Costs (2)'!$E8,BA$4-1))*'Stage Schedule &amp; Costs (2)'!$H8</f>
        <v>0</v>
      </c>
      <c r="BN8" s="159" t="n">
        <f aca="false">MAX(0,MIN('Stage Schedule &amp; Costs (2)'!$F8,BB$4)-MAX('Stage Schedule &amp; Costs (2)'!$E8,BB$4-1))*'Stage Schedule &amp; Costs (2)'!$H8</f>
        <v>0</v>
      </c>
      <c r="BO8" s="159" t="n">
        <f aca="false">MAX(0,MIN('Stage Schedule &amp; Costs (2)'!$F8,BC$4)-MAX('Stage Schedule &amp; Costs (2)'!$E8,BC$4-1))*'Stage Schedule &amp; Costs (2)'!$H8</f>
        <v>0</v>
      </c>
      <c r="BP8" s="159" t="n">
        <f aca="false">MAX(0,MIN('Stage Schedule &amp; Costs (2)'!$F8,BD$4)-MAX('Stage Schedule &amp; Costs (2)'!$E8,BD$4-1))*'Stage Schedule &amp; Costs (2)'!$H8</f>
        <v>0</v>
      </c>
      <c r="BQ8" s="159" t="n">
        <f aca="false">MAX(0,MIN('Stage Schedule &amp; Costs (2)'!$F8,BE$4)-MAX('Stage Schedule &amp; Costs (2)'!$E8,BE$4-1))*'Stage Schedule &amp; Costs (2)'!$H8</f>
        <v>0</v>
      </c>
    </row>
    <row r="9" customFormat="false" ht="15" hidden="false" customHeight="true" outlineLevel="0" collapsed="false">
      <c r="A9" s="154" t="n">
        <f aca="false">'Stage Schedule &amp; Costs (2)'!A9</f>
        <v>5</v>
      </c>
      <c r="B9" s="155" t="str">
        <f aca="false">'Stage Schedule &amp; Costs (2)'!B9&amp;" - "&amp;'Stage Schedule &amp; Costs (2)'!C9</f>
        <v> - 1st Floor</v>
      </c>
      <c r="C9" s="156" t="n">
        <f aca="false">SUM(P9:BQ9)</f>
        <v>3300000</v>
      </c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 t="n">
        <f aca="false">MAX(0,MIN('Stage Schedule &amp; Costs (2)'!$F9,D$4)-MAX('Stage Schedule &amp; Costs (2)'!$E9,D$4-1))*'Stage Schedule &amp; Costs (2)'!$H9</f>
        <v>0</v>
      </c>
      <c r="Q9" s="156" t="n">
        <f aca="false">MAX(0,MIN('Stage Schedule &amp; Costs (2)'!$F9,E$4)-MAX('Stage Schedule &amp; Costs (2)'!$E9,E$4-1))*'Stage Schedule &amp; Costs (2)'!$H9</f>
        <v>0</v>
      </c>
      <c r="R9" s="156" t="n">
        <f aca="false">MAX(0,MIN('Stage Schedule &amp; Costs (2)'!$F9,F$4)-MAX('Stage Schedule &amp; Costs (2)'!$E9,F$4-1))*'Stage Schedule &amp; Costs (2)'!$H9</f>
        <v>0</v>
      </c>
      <c r="S9" s="156" t="n">
        <f aca="false">MAX(0,MIN('Stage Schedule &amp; Costs (2)'!$F9,G$4)-MAX('Stage Schedule &amp; Costs (2)'!$E9,G$4-1))*'Stage Schedule &amp; Costs (2)'!$H9</f>
        <v>0</v>
      </c>
      <c r="T9" s="156" t="n">
        <f aca="false">MAX(0,MIN('Stage Schedule &amp; Costs (2)'!$F9,H$4)-MAX('Stage Schedule &amp; Costs (2)'!$E9,H$4-1))*'Stage Schedule &amp; Costs (2)'!$H9</f>
        <v>0</v>
      </c>
      <c r="U9" s="156" t="n">
        <f aca="false">MAX(0,MIN('Stage Schedule &amp; Costs (2)'!$F9,I$4)-MAX('Stage Schedule &amp; Costs (2)'!$E9,I$4-1))*'Stage Schedule &amp; Costs (2)'!$H9</f>
        <v>0</v>
      </c>
      <c r="V9" s="156" t="n">
        <f aca="false">MAX(0,MIN('Stage Schedule &amp; Costs (2)'!$F9,J$4)-MAX('Stage Schedule &amp; Costs (2)'!$E9,J$4-1))*'Stage Schedule &amp; Costs (2)'!$H9</f>
        <v>0</v>
      </c>
      <c r="W9" s="156" t="n">
        <f aca="false">MAX(0,MIN('Stage Schedule &amp; Costs (2)'!$F9,K$4)-MAX('Stage Schedule &amp; Costs (2)'!$E9,K$4-1))*'Stage Schedule &amp; Costs (2)'!$H9</f>
        <v>0</v>
      </c>
      <c r="X9" s="156" t="n">
        <f aca="false">MAX(0,MIN('Stage Schedule &amp; Costs (2)'!$F9,L$4)-MAX('Stage Schedule &amp; Costs (2)'!$E9,L$4-1))*'Stage Schedule &amp; Costs (2)'!$H9</f>
        <v>0</v>
      </c>
      <c r="Y9" s="156" t="n">
        <f aca="false">MAX(0,MIN('Stage Schedule &amp; Costs (2)'!$F9,M$4)-MAX('Stage Schedule &amp; Costs (2)'!$E9,M$4-1))*'Stage Schedule &amp; Costs (2)'!$H9</f>
        <v>0</v>
      </c>
      <c r="Z9" s="156" t="n">
        <f aca="false">MAX(0,MIN('Stage Schedule &amp; Costs (2)'!$F9,N$4)-MAX('Stage Schedule &amp; Costs (2)'!$E9,N$4-1))*'Stage Schedule &amp; Costs (2)'!$H9</f>
        <v>0</v>
      </c>
      <c r="AA9" s="156" t="n">
        <f aca="false">MAX(0,MIN('Stage Schedule &amp; Costs (2)'!$F9,O$4)-MAX('Stage Schedule &amp; Costs (2)'!$E9,O$4-1))*'Stage Schedule &amp; Costs (2)'!$H9</f>
        <v>0</v>
      </c>
      <c r="AB9" s="156" t="n">
        <f aca="false">MAX(0,MIN('Stage Schedule &amp; Costs (2)'!$F9,P$4)-MAX('Stage Schedule &amp; Costs (2)'!$E9,P$4-1))*'Stage Schedule &amp; Costs (2)'!$H9</f>
        <v>1100000</v>
      </c>
      <c r="AC9" s="156" t="n">
        <f aca="false">MAX(0,MIN('Stage Schedule &amp; Costs (2)'!$F9,Q$4)-MAX('Stage Schedule &amp; Costs (2)'!$E9,Q$4-1))*'Stage Schedule &amp; Costs (2)'!$H9</f>
        <v>1100000</v>
      </c>
      <c r="AD9" s="156" t="n">
        <f aca="false">MAX(0,MIN('Stage Schedule &amp; Costs (2)'!$F9,R$4)-MAX('Stage Schedule &amp; Costs (2)'!$E9,R$4-1))*'Stage Schedule &amp; Costs (2)'!$H9</f>
        <v>1100000</v>
      </c>
      <c r="AE9" s="156" t="n">
        <f aca="false">MAX(0,MIN('Stage Schedule &amp; Costs (2)'!$F9,S$4)-MAX('Stage Schedule &amp; Costs (2)'!$E9,S$4-1))*'Stage Schedule &amp; Costs (2)'!$H9</f>
        <v>0</v>
      </c>
      <c r="AF9" s="156" t="n">
        <f aca="false">MAX(0,MIN('Stage Schedule &amp; Costs (2)'!$F9,T$4)-MAX('Stage Schedule &amp; Costs (2)'!$E9,T$4-1))*'Stage Schedule &amp; Costs (2)'!$H9</f>
        <v>0</v>
      </c>
      <c r="AG9" s="156" t="n">
        <f aca="false">MAX(0,MIN('Stage Schedule &amp; Costs (2)'!$F9,U$4)-MAX('Stage Schedule &amp; Costs (2)'!$E9,U$4-1))*'Stage Schedule &amp; Costs (2)'!$H9</f>
        <v>0</v>
      </c>
      <c r="AH9" s="156" t="n">
        <f aca="false">MAX(0,MIN('Stage Schedule &amp; Costs (2)'!$F9,V$4)-MAX('Stage Schedule &amp; Costs (2)'!$E9,V$4-1))*'Stage Schedule &amp; Costs (2)'!$H9</f>
        <v>0</v>
      </c>
      <c r="AI9" s="156" t="n">
        <f aca="false">MAX(0,MIN('Stage Schedule &amp; Costs (2)'!$F9,W$4)-MAX('Stage Schedule &amp; Costs (2)'!$E9,W$4-1))*'Stage Schedule &amp; Costs (2)'!$H9</f>
        <v>0</v>
      </c>
      <c r="AJ9" s="156" t="n">
        <f aca="false">MAX(0,MIN('Stage Schedule &amp; Costs (2)'!$F9,X$4)-MAX('Stage Schedule &amp; Costs (2)'!$E9,X$4-1))*'Stage Schedule &amp; Costs (2)'!$H9</f>
        <v>0</v>
      </c>
      <c r="AK9" s="156" t="n">
        <f aca="false">MAX(0,MIN('Stage Schedule &amp; Costs (2)'!$F9,Y$4)-MAX('Stage Schedule &amp; Costs (2)'!$E9,Y$4-1))*'Stage Schedule &amp; Costs (2)'!$H9</f>
        <v>0</v>
      </c>
      <c r="AL9" s="156" t="n">
        <f aca="false">MAX(0,MIN('Stage Schedule &amp; Costs (2)'!$F9,Z$4)-MAX('Stage Schedule &amp; Costs (2)'!$E9,Z$4-1))*'Stage Schedule &amp; Costs (2)'!$H9</f>
        <v>0</v>
      </c>
      <c r="AM9" s="156" t="n">
        <f aca="false">MAX(0,MIN('Stage Schedule &amp; Costs (2)'!$F9,AA$4)-MAX('Stage Schedule &amp; Costs (2)'!$E9,AA$4-1))*'Stage Schedule &amp; Costs (2)'!$H9</f>
        <v>0</v>
      </c>
      <c r="AN9" s="156" t="n">
        <f aca="false">MAX(0,MIN('Stage Schedule &amp; Costs (2)'!$F9,AB$4)-MAX('Stage Schedule &amp; Costs (2)'!$E9,AB$4-1))*'Stage Schedule &amp; Costs (2)'!$H9</f>
        <v>0</v>
      </c>
      <c r="AO9" s="156" t="n">
        <f aca="false">MAX(0,MIN('Stage Schedule &amp; Costs (2)'!$F9,AC$4)-MAX('Stage Schedule &amp; Costs (2)'!$E9,AC$4-1))*'Stage Schedule &amp; Costs (2)'!$H9</f>
        <v>0</v>
      </c>
      <c r="AP9" s="156" t="n">
        <f aca="false">MAX(0,MIN('Stage Schedule &amp; Costs (2)'!$F9,AD$4)-MAX('Stage Schedule &amp; Costs (2)'!$E9,AD$4-1))*'Stage Schedule &amp; Costs (2)'!$H9</f>
        <v>0</v>
      </c>
      <c r="AQ9" s="156" t="n">
        <f aca="false">MAX(0,MIN('Stage Schedule &amp; Costs (2)'!$F9,AE$4)-MAX('Stage Schedule &amp; Costs (2)'!$E9,AE$4-1))*'Stage Schedule &amp; Costs (2)'!$H9</f>
        <v>0</v>
      </c>
      <c r="AR9" s="156" t="n">
        <f aca="false">MAX(0,MIN('Stage Schedule &amp; Costs (2)'!$F9,AF$4)-MAX('Stage Schedule &amp; Costs (2)'!$E9,AF$4-1))*'Stage Schedule &amp; Costs (2)'!$H9</f>
        <v>0</v>
      </c>
      <c r="AS9" s="156" t="n">
        <f aca="false">MAX(0,MIN('Stage Schedule &amp; Costs (2)'!$F9,AG$4)-MAX('Stage Schedule &amp; Costs (2)'!$E9,AG$4-1))*'Stage Schedule &amp; Costs (2)'!$H9</f>
        <v>0</v>
      </c>
      <c r="AT9" s="156" t="n">
        <f aca="false">MAX(0,MIN('Stage Schedule &amp; Costs (2)'!$F9,AH$4)-MAX('Stage Schedule &amp; Costs (2)'!$E9,AH$4-1))*'Stage Schedule &amp; Costs (2)'!$H9</f>
        <v>0</v>
      </c>
      <c r="AU9" s="156" t="n">
        <f aca="false">MAX(0,MIN('Stage Schedule &amp; Costs (2)'!$F9,AI$4)-MAX('Stage Schedule &amp; Costs (2)'!$E9,AI$4-1))*'Stage Schedule &amp; Costs (2)'!$H9</f>
        <v>0</v>
      </c>
      <c r="AV9" s="156" t="n">
        <f aca="false">MAX(0,MIN('Stage Schedule &amp; Costs (2)'!$F9,AJ$4)-MAX('Stage Schedule &amp; Costs (2)'!$E9,AJ$4-1))*'Stage Schedule &amp; Costs (2)'!$H9</f>
        <v>0</v>
      </c>
      <c r="AW9" s="156" t="n">
        <f aca="false">MAX(0,MIN('Stage Schedule &amp; Costs (2)'!$F9,AK$4)-MAX('Stage Schedule &amp; Costs (2)'!$E9,AK$4-1))*'Stage Schedule &amp; Costs (2)'!$H9</f>
        <v>0</v>
      </c>
      <c r="AX9" s="156" t="n">
        <f aca="false">MAX(0,MIN('Stage Schedule &amp; Costs (2)'!$F9,AL$4)-MAX('Stage Schedule &amp; Costs (2)'!$E9,AL$4-1))*'Stage Schedule &amp; Costs (2)'!$H9</f>
        <v>0</v>
      </c>
      <c r="AY9" s="156" t="n">
        <f aca="false">MAX(0,MIN('Stage Schedule &amp; Costs (2)'!$F9,AM$4)-MAX('Stage Schedule &amp; Costs (2)'!$E9,AM$4-1))*'Stage Schedule &amp; Costs (2)'!$H9</f>
        <v>0</v>
      </c>
      <c r="AZ9" s="156" t="n">
        <f aca="false">MAX(0,MIN('Stage Schedule &amp; Costs (2)'!$F9,AN$4)-MAX('Stage Schedule &amp; Costs (2)'!$E9,AN$4-1))*'Stage Schedule &amp; Costs (2)'!$H9</f>
        <v>0</v>
      </c>
      <c r="BA9" s="156" t="n">
        <f aca="false">MAX(0,MIN('Stage Schedule &amp; Costs (2)'!$F9,AO$4)-MAX('Stage Schedule &amp; Costs (2)'!$E9,AO$4-1))*'Stage Schedule &amp; Costs (2)'!$H9</f>
        <v>0</v>
      </c>
      <c r="BB9" s="156" t="n">
        <f aca="false">MAX(0,MIN('Stage Schedule &amp; Costs (2)'!$F9,AP$4)-MAX('Stage Schedule &amp; Costs (2)'!$E9,AP$4-1))*'Stage Schedule &amp; Costs (2)'!$H9</f>
        <v>0</v>
      </c>
      <c r="BC9" s="156" t="n">
        <f aca="false">MAX(0,MIN('Stage Schedule &amp; Costs (2)'!$F9,AQ$4)-MAX('Stage Schedule &amp; Costs (2)'!$E9,AQ$4-1))*'Stage Schedule &amp; Costs (2)'!$H9</f>
        <v>0</v>
      </c>
      <c r="BD9" s="156" t="n">
        <f aca="false">MAX(0,MIN('Stage Schedule &amp; Costs (2)'!$F9,AR$4)-MAX('Stage Schedule &amp; Costs (2)'!$E9,AR$4-1))*'Stage Schedule &amp; Costs (2)'!$H9</f>
        <v>0</v>
      </c>
      <c r="BE9" s="156" t="n">
        <f aca="false">MAX(0,MIN('Stage Schedule &amp; Costs (2)'!$F9,AS$4)-MAX('Stage Schedule &amp; Costs (2)'!$E9,AS$4-1))*'Stage Schedule &amp; Costs (2)'!$H9</f>
        <v>0</v>
      </c>
      <c r="BF9" s="156" t="n">
        <f aca="false">MAX(0,MIN('Stage Schedule &amp; Costs (2)'!$F9,AT$4)-MAX('Stage Schedule &amp; Costs (2)'!$E9,AT$4-1))*'Stage Schedule &amp; Costs (2)'!$H9</f>
        <v>0</v>
      </c>
      <c r="BG9" s="156" t="n">
        <f aca="false">MAX(0,MIN('Stage Schedule &amp; Costs (2)'!$F9,AU$4)-MAX('Stage Schedule &amp; Costs (2)'!$E9,AU$4-1))*'Stage Schedule &amp; Costs (2)'!$H9</f>
        <v>0</v>
      </c>
      <c r="BH9" s="156" t="n">
        <f aca="false">MAX(0,MIN('Stage Schedule &amp; Costs (2)'!$F9,AV$4)-MAX('Stage Schedule &amp; Costs (2)'!$E9,AV$4-1))*'Stage Schedule &amp; Costs (2)'!$H9</f>
        <v>0</v>
      </c>
      <c r="BI9" s="156" t="n">
        <f aca="false">MAX(0,MIN('Stage Schedule &amp; Costs (2)'!$F9,AW$4)-MAX('Stage Schedule &amp; Costs (2)'!$E9,AW$4-1))*'Stage Schedule &amp; Costs (2)'!$H9</f>
        <v>0</v>
      </c>
      <c r="BJ9" s="156" t="n">
        <f aca="false">MAX(0,MIN('Stage Schedule &amp; Costs (2)'!$F9,AX$4)-MAX('Stage Schedule &amp; Costs (2)'!$E9,AX$4-1))*'Stage Schedule &amp; Costs (2)'!$H9</f>
        <v>0</v>
      </c>
      <c r="BK9" s="156" t="n">
        <f aca="false">MAX(0,MIN('Stage Schedule &amp; Costs (2)'!$F9,AY$4)-MAX('Stage Schedule &amp; Costs (2)'!$E9,AY$4-1))*'Stage Schedule &amp; Costs (2)'!$H9</f>
        <v>0</v>
      </c>
      <c r="BL9" s="156" t="n">
        <f aca="false">MAX(0,MIN('Stage Schedule &amp; Costs (2)'!$F9,AZ$4)-MAX('Stage Schedule &amp; Costs (2)'!$E9,AZ$4-1))*'Stage Schedule &amp; Costs (2)'!$H9</f>
        <v>0</v>
      </c>
      <c r="BM9" s="156" t="n">
        <f aca="false">MAX(0,MIN('Stage Schedule &amp; Costs (2)'!$F9,BA$4)-MAX('Stage Schedule &amp; Costs (2)'!$E9,BA$4-1))*'Stage Schedule &amp; Costs (2)'!$H9</f>
        <v>0</v>
      </c>
      <c r="BN9" s="156" t="n">
        <f aca="false">MAX(0,MIN('Stage Schedule &amp; Costs (2)'!$F9,BB$4)-MAX('Stage Schedule &amp; Costs (2)'!$E9,BB$4-1))*'Stage Schedule &amp; Costs (2)'!$H9</f>
        <v>0</v>
      </c>
      <c r="BO9" s="156" t="n">
        <f aca="false">MAX(0,MIN('Stage Schedule &amp; Costs (2)'!$F9,BC$4)-MAX('Stage Schedule &amp; Costs (2)'!$E9,BC$4-1))*'Stage Schedule &amp; Costs (2)'!$H9</f>
        <v>0</v>
      </c>
      <c r="BP9" s="156" t="n">
        <f aca="false">MAX(0,MIN('Stage Schedule &amp; Costs (2)'!$F9,BD$4)-MAX('Stage Schedule &amp; Costs (2)'!$E9,BD$4-1))*'Stage Schedule &amp; Costs (2)'!$H9</f>
        <v>0</v>
      </c>
      <c r="BQ9" s="156" t="n">
        <f aca="false">MAX(0,MIN('Stage Schedule &amp; Costs (2)'!$F9,BE$4)-MAX('Stage Schedule &amp; Costs (2)'!$E9,BE$4-1))*'Stage Schedule &amp; Costs (2)'!$H9</f>
        <v>0</v>
      </c>
    </row>
    <row r="10" customFormat="false" ht="15" hidden="false" customHeight="true" outlineLevel="0" collapsed="false">
      <c r="A10" s="157" t="n">
        <f aca="false">'Stage Schedule &amp; Costs (2)'!A10</f>
        <v>6</v>
      </c>
      <c r="B10" s="158" t="str">
        <f aca="false">'Stage Schedule &amp; Costs (2)'!B10&amp;" - "&amp;'Stage Schedule &amp; Costs (2)'!C10</f>
        <v> - 2nd Floor</v>
      </c>
      <c r="C10" s="159" t="n">
        <f aca="false">SUM(P10:BQ10)</f>
        <v>3300000</v>
      </c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 t="n">
        <f aca="false">MAX(0,MIN('Stage Schedule &amp; Costs (2)'!$F10,D$4)-MAX('Stage Schedule &amp; Costs (2)'!$E10,D$4-1))*'Stage Schedule &amp; Costs (2)'!$H10</f>
        <v>0</v>
      </c>
      <c r="Q10" s="159" t="n">
        <f aca="false">MAX(0,MIN('Stage Schedule &amp; Costs (2)'!$F10,E$4)-MAX('Stage Schedule &amp; Costs (2)'!$E10,E$4-1))*'Stage Schedule &amp; Costs (2)'!$H10</f>
        <v>0</v>
      </c>
      <c r="R10" s="159" t="n">
        <f aca="false">MAX(0,MIN('Stage Schedule &amp; Costs (2)'!$F10,F$4)-MAX('Stage Schedule &amp; Costs (2)'!$E10,F$4-1))*'Stage Schedule &amp; Costs (2)'!$H10</f>
        <v>0</v>
      </c>
      <c r="S10" s="159" t="n">
        <f aca="false">MAX(0,MIN('Stage Schedule &amp; Costs (2)'!$F10,G$4)-MAX('Stage Schedule &amp; Costs (2)'!$E10,G$4-1))*'Stage Schedule &amp; Costs (2)'!$H10</f>
        <v>0</v>
      </c>
      <c r="T10" s="159" t="n">
        <f aca="false">MAX(0,MIN('Stage Schedule &amp; Costs (2)'!$F10,H$4)-MAX('Stage Schedule &amp; Costs (2)'!$E10,H$4-1))*'Stage Schedule &amp; Costs (2)'!$H10</f>
        <v>0</v>
      </c>
      <c r="U10" s="159" t="n">
        <f aca="false">MAX(0,MIN('Stage Schedule &amp; Costs (2)'!$F10,I$4)-MAX('Stage Schedule &amp; Costs (2)'!$E10,I$4-1))*'Stage Schedule &amp; Costs (2)'!$H10</f>
        <v>0</v>
      </c>
      <c r="V10" s="159" t="n">
        <f aca="false">MAX(0,MIN('Stage Schedule &amp; Costs (2)'!$F10,J$4)-MAX('Stage Schedule &amp; Costs (2)'!$E10,J$4-1))*'Stage Schedule &amp; Costs (2)'!$H10</f>
        <v>0</v>
      </c>
      <c r="W10" s="159" t="n">
        <f aca="false">MAX(0,MIN('Stage Schedule &amp; Costs (2)'!$F10,K$4)-MAX('Stage Schedule &amp; Costs (2)'!$E10,K$4-1))*'Stage Schedule &amp; Costs (2)'!$H10</f>
        <v>0</v>
      </c>
      <c r="X10" s="159" t="n">
        <f aca="false">MAX(0,MIN('Stage Schedule &amp; Costs (2)'!$F10,L$4)-MAX('Stage Schedule &amp; Costs (2)'!$E10,L$4-1))*'Stage Schedule &amp; Costs (2)'!$H10</f>
        <v>0</v>
      </c>
      <c r="Y10" s="159" t="n">
        <f aca="false">MAX(0,MIN('Stage Schedule &amp; Costs (2)'!$F10,M$4)-MAX('Stage Schedule &amp; Costs (2)'!$E10,M$4-1))*'Stage Schedule &amp; Costs (2)'!$H10</f>
        <v>0</v>
      </c>
      <c r="Z10" s="159" t="n">
        <f aca="false">MAX(0,MIN('Stage Schedule &amp; Costs (2)'!$F10,N$4)-MAX('Stage Schedule &amp; Costs (2)'!$E10,N$4-1))*'Stage Schedule &amp; Costs (2)'!$H10</f>
        <v>0</v>
      </c>
      <c r="AA10" s="159" t="n">
        <f aca="false">MAX(0,MIN('Stage Schedule &amp; Costs (2)'!$F10,O$4)-MAX('Stage Schedule &amp; Costs (2)'!$E10,O$4-1))*'Stage Schedule &amp; Costs (2)'!$H10</f>
        <v>0</v>
      </c>
      <c r="AB10" s="159" t="n">
        <f aca="false">MAX(0,MIN('Stage Schedule &amp; Costs (2)'!$F10,P$4)-MAX('Stage Schedule &amp; Costs (2)'!$E10,P$4-1))*'Stage Schedule &amp; Costs (2)'!$H10</f>
        <v>0</v>
      </c>
      <c r="AC10" s="159" t="n">
        <f aca="false">MAX(0,MIN('Stage Schedule &amp; Costs (2)'!$F10,Q$4)-MAX('Stage Schedule &amp; Costs (2)'!$E10,Q$4-1))*'Stage Schedule &amp; Costs (2)'!$H10</f>
        <v>0</v>
      </c>
      <c r="AD10" s="159" t="n">
        <f aca="false">MAX(0,MIN('Stage Schedule &amp; Costs (2)'!$F10,R$4)-MAX('Stage Schedule &amp; Costs (2)'!$E10,R$4-1))*'Stage Schedule &amp; Costs (2)'!$H10</f>
        <v>0</v>
      </c>
      <c r="AE10" s="159" t="n">
        <f aca="false">MAX(0,MIN('Stage Schedule &amp; Costs (2)'!$F10,S$4)-MAX('Stage Schedule &amp; Costs (2)'!$E10,S$4-1))*'Stage Schedule &amp; Costs (2)'!$H10</f>
        <v>1100000</v>
      </c>
      <c r="AF10" s="159" t="n">
        <f aca="false">MAX(0,MIN('Stage Schedule &amp; Costs (2)'!$F10,T$4)-MAX('Stage Schedule &amp; Costs (2)'!$E10,T$4-1))*'Stage Schedule &amp; Costs (2)'!$H10</f>
        <v>1100000</v>
      </c>
      <c r="AG10" s="159" t="n">
        <f aca="false">MAX(0,MIN('Stage Schedule &amp; Costs (2)'!$F10,U$4)-MAX('Stage Schedule &amp; Costs (2)'!$E10,U$4-1))*'Stage Schedule &amp; Costs (2)'!$H10</f>
        <v>1100000</v>
      </c>
      <c r="AH10" s="159" t="n">
        <f aca="false">MAX(0,MIN('Stage Schedule &amp; Costs (2)'!$F10,V$4)-MAX('Stage Schedule &amp; Costs (2)'!$E10,V$4-1))*'Stage Schedule &amp; Costs (2)'!$H10</f>
        <v>0</v>
      </c>
      <c r="AI10" s="159" t="n">
        <f aca="false">MAX(0,MIN('Stage Schedule &amp; Costs (2)'!$F10,W$4)-MAX('Stage Schedule &amp; Costs (2)'!$E10,W$4-1))*'Stage Schedule &amp; Costs (2)'!$H10</f>
        <v>0</v>
      </c>
      <c r="AJ10" s="159" t="n">
        <f aca="false">MAX(0,MIN('Stage Schedule &amp; Costs (2)'!$F10,X$4)-MAX('Stage Schedule &amp; Costs (2)'!$E10,X$4-1))*'Stage Schedule &amp; Costs (2)'!$H10</f>
        <v>0</v>
      </c>
      <c r="AK10" s="159" t="n">
        <f aca="false">MAX(0,MIN('Stage Schedule &amp; Costs (2)'!$F10,Y$4)-MAX('Stage Schedule &amp; Costs (2)'!$E10,Y$4-1))*'Stage Schedule &amp; Costs (2)'!$H10</f>
        <v>0</v>
      </c>
      <c r="AL10" s="159" t="n">
        <f aca="false">MAX(0,MIN('Stage Schedule &amp; Costs (2)'!$F10,Z$4)-MAX('Stage Schedule &amp; Costs (2)'!$E10,Z$4-1))*'Stage Schedule &amp; Costs (2)'!$H10</f>
        <v>0</v>
      </c>
      <c r="AM10" s="159" t="n">
        <f aca="false">MAX(0,MIN('Stage Schedule &amp; Costs (2)'!$F10,AA$4)-MAX('Stage Schedule &amp; Costs (2)'!$E10,AA$4-1))*'Stage Schedule &amp; Costs (2)'!$H10</f>
        <v>0</v>
      </c>
      <c r="AN10" s="159" t="n">
        <f aca="false">MAX(0,MIN('Stage Schedule &amp; Costs (2)'!$F10,AB$4)-MAX('Stage Schedule &amp; Costs (2)'!$E10,AB$4-1))*'Stage Schedule &amp; Costs (2)'!$H10</f>
        <v>0</v>
      </c>
      <c r="AO10" s="159" t="n">
        <f aca="false">MAX(0,MIN('Stage Schedule &amp; Costs (2)'!$F10,AC$4)-MAX('Stage Schedule &amp; Costs (2)'!$E10,AC$4-1))*'Stage Schedule &amp; Costs (2)'!$H10</f>
        <v>0</v>
      </c>
      <c r="AP10" s="159" t="n">
        <f aca="false">MAX(0,MIN('Stage Schedule &amp; Costs (2)'!$F10,AD$4)-MAX('Stage Schedule &amp; Costs (2)'!$E10,AD$4-1))*'Stage Schedule &amp; Costs (2)'!$H10</f>
        <v>0</v>
      </c>
      <c r="AQ10" s="159" t="n">
        <f aca="false">MAX(0,MIN('Stage Schedule &amp; Costs (2)'!$F10,AE$4)-MAX('Stage Schedule &amp; Costs (2)'!$E10,AE$4-1))*'Stage Schedule &amp; Costs (2)'!$H10</f>
        <v>0</v>
      </c>
      <c r="AR10" s="159" t="n">
        <f aca="false">MAX(0,MIN('Stage Schedule &amp; Costs (2)'!$F10,AF$4)-MAX('Stage Schedule &amp; Costs (2)'!$E10,AF$4-1))*'Stage Schedule &amp; Costs (2)'!$H10</f>
        <v>0</v>
      </c>
      <c r="AS10" s="159" t="n">
        <f aca="false">MAX(0,MIN('Stage Schedule &amp; Costs (2)'!$F10,AG$4)-MAX('Stage Schedule &amp; Costs (2)'!$E10,AG$4-1))*'Stage Schedule &amp; Costs (2)'!$H10</f>
        <v>0</v>
      </c>
      <c r="AT10" s="159" t="n">
        <f aca="false">MAX(0,MIN('Stage Schedule &amp; Costs (2)'!$F10,AH$4)-MAX('Stage Schedule &amp; Costs (2)'!$E10,AH$4-1))*'Stage Schedule &amp; Costs (2)'!$H10</f>
        <v>0</v>
      </c>
      <c r="AU10" s="159" t="n">
        <f aca="false">MAX(0,MIN('Stage Schedule &amp; Costs (2)'!$F10,AI$4)-MAX('Stage Schedule &amp; Costs (2)'!$E10,AI$4-1))*'Stage Schedule &amp; Costs (2)'!$H10</f>
        <v>0</v>
      </c>
      <c r="AV10" s="159" t="n">
        <f aca="false">MAX(0,MIN('Stage Schedule &amp; Costs (2)'!$F10,AJ$4)-MAX('Stage Schedule &amp; Costs (2)'!$E10,AJ$4-1))*'Stage Schedule &amp; Costs (2)'!$H10</f>
        <v>0</v>
      </c>
      <c r="AW10" s="159" t="n">
        <f aca="false">MAX(0,MIN('Stage Schedule &amp; Costs (2)'!$F10,AK$4)-MAX('Stage Schedule &amp; Costs (2)'!$E10,AK$4-1))*'Stage Schedule &amp; Costs (2)'!$H10</f>
        <v>0</v>
      </c>
      <c r="AX10" s="159" t="n">
        <f aca="false">MAX(0,MIN('Stage Schedule &amp; Costs (2)'!$F10,AL$4)-MAX('Stage Schedule &amp; Costs (2)'!$E10,AL$4-1))*'Stage Schedule &amp; Costs (2)'!$H10</f>
        <v>0</v>
      </c>
      <c r="AY10" s="159" t="n">
        <f aca="false">MAX(0,MIN('Stage Schedule &amp; Costs (2)'!$F10,AM$4)-MAX('Stage Schedule &amp; Costs (2)'!$E10,AM$4-1))*'Stage Schedule &amp; Costs (2)'!$H10</f>
        <v>0</v>
      </c>
      <c r="AZ10" s="159" t="n">
        <f aca="false">MAX(0,MIN('Stage Schedule &amp; Costs (2)'!$F10,AN$4)-MAX('Stage Schedule &amp; Costs (2)'!$E10,AN$4-1))*'Stage Schedule &amp; Costs (2)'!$H10</f>
        <v>0</v>
      </c>
      <c r="BA10" s="159" t="n">
        <f aca="false">MAX(0,MIN('Stage Schedule &amp; Costs (2)'!$F10,AO$4)-MAX('Stage Schedule &amp; Costs (2)'!$E10,AO$4-1))*'Stage Schedule &amp; Costs (2)'!$H10</f>
        <v>0</v>
      </c>
      <c r="BB10" s="159" t="n">
        <f aca="false">MAX(0,MIN('Stage Schedule &amp; Costs (2)'!$F10,AP$4)-MAX('Stage Schedule &amp; Costs (2)'!$E10,AP$4-1))*'Stage Schedule &amp; Costs (2)'!$H10</f>
        <v>0</v>
      </c>
      <c r="BC10" s="159" t="n">
        <f aca="false">MAX(0,MIN('Stage Schedule &amp; Costs (2)'!$F10,AQ$4)-MAX('Stage Schedule &amp; Costs (2)'!$E10,AQ$4-1))*'Stage Schedule &amp; Costs (2)'!$H10</f>
        <v>0</v>
      </c>
      <c r="BD10" s="159" t="n">
        <f aca="false">MAX(0,MIN('Stage Schedule &amp; Costs (2)'!$F10,AR$4)-MAX('Stage Schedule &amp; Costs (2)'!$E10,AR$4-1))*'Stage Schedule &amp; Costs (2)'!$H10</f>
        <v>0</v>
      </c>
      <c r="BE10" s="159" t="n">
        <f aca="false">MAX(0,MIN('Stage Schedule &amp; Costs (2)'!$F10,AS$4)-MAX('Stage Schedule &amp; Costs (2)'!$E10,AS$4-1))*'Stage Schedule &amp; Costs (2)'!$H10</f>
        <v>0</v>
      </c>
      <c r="BF10" s="159" t="n">
        <f aca="false">MAX(0,MIN('Stage Schedule &amp; Costs (2)'!$F10,AT$4)-MAX('Stage Schedule &amp; Costs (2)'!$E10,AT$4-1))*'Stage Schedule &amp; Costs (2)'!$H10</f>
        <v>0</v>
      </c>
      <c r="BG10" s="159" t="n">
        <f aca="false">MAX(0,MIN('Stage Schedule &amp; Costs (2)'!$F10,AU$4)-MAX('Stage Schedule &amp; Costs (2)'!$E10,AU$4-1))*'Stage Schedule &amp; Costs (2)'!$H10</f>
        <v>0</v>
      </c>
      <c r="BH10" s="159" t="n">
        <f aca="false">MAX(0,MIN('Stage Schedule &amp; Costs (2)'!$F10,AV$4)-MAX('Stage Schedule &amp; Costs (2)'!$E10,AV$4-1))*'Stage Schedule &amp; Costs (2)'!$H10</f>
        <v>0</v>
      </c>
      <c r="BI10" s="159" t="n">
        <f aca="false">MAX(0,MIN('Stage Schedule &amp; Costs (2)'!$F10,AW$4)-MAX('Stage Schedule &amp; Costs (2)'!$E10,AW$4-1))*'Stage Schedule &amp; Costs (2)'!$H10</f>
        <v>0</v>
      </c>
      <c r="BJ10" s="159" t="n">
        <f aca="false">MAX(0,MIN('Stage Schedule &amp; Costs (2)'!$F10,AX$4)-MAX('Stage Schedule &amp; Costs (2)'!$E10,AX$4-1))*'Stage Schedule &amp; Costs (2)'!$H10</f>
        <v>0</v>
      </c>
      <c r="BK10" s="159" t="n">
        <f aca="false">MAX(0,MIN('Stage Schedule &amp; Costs (2)'!$F10,AY$4)-MAX('Stage Schedule &amp; Costs (2)'!$E10,AY$4-1))*'Stage Schedule &amp; Costs (2)'!$H10</f>
        <v>0</v>
      </c>
      <c r="BL10" s="159" t="n">
        <f aca="false">MAX(0,MIN('Stage Schedule &amp; Costs (2)'!$F10,AZ$4)-MAX('Stage Schedule &amp; Costs (2)'!$E10,AZ$4-1))*'Stage Schedule &amp; Costs (2)'!$H10</f>
        <v>0</v>
      </c>
      <c r="BM10" s="159" t="n">
        <f aca="false">MAX(0,MIN('Stage Schedule &amp; Costs (2)'!$F10,BA$4)-MAX('Stage Schedule &amp; Costs (2)'!$E10,BA$4-1))*'Stage Schedule &amp; Costs (2)'!$H10</f>
        <v>0</v>
      </c>
      <c r="BN10" s="159" t="n">
        <f aca="false">MAX(0,MIN('Stage Schedule &amp; Costs (2)'!$F10,BB$4)-MAX('Stage Schedule &amp; Costs (2)'!$E10,BB$4-1))*'Stage Schedule &amp; Costs (2)'!$H10</f>
        <v>0</v>
      </c>
      <c r="BO10" s="159" t="n">
        <f aca="false">MAX(0,MIN('Stage Schedule &amp; Costs (2)'!$F10,BC$4)-MAX('Stage Schedule &amp; Costs (2)'!$E10,BC$4-1))*'Stage Schedule &amp; Costs (2)'!$H10</f>
        <v>0</v>
      </c>
      <c r="BP10" s="159" t="n">
        <f aca="false">MAX(0,MIN('Stage Schedule &amp; Costs (2)'!$F10,BD$4)-MAX('Stage Schedule &amp; Costs (2)'!$E10,BD$4-1))*'Stage Schedule &amp; Costs (2)'!$H10</f>
        <v>0</v>
      </c>
      <c r="BQ10" s="159" t="n">
        <f aca="false">MAX(0,MIN('Stage Schedule &amp; Costs (2)'!$F10,BE$4)-MAX('Stage Schedule &amp; Costs (2)'!$E10,BE$4-1))*'Stage Schedule &amp; Costs (2)'!$H10</f>
        <v>0</v>
      </c>
    </row>
    <row r="11" customFormat="false" ht="15" hidden="false" customHeight="true" outlineLevel="0" collapsed="false">
      <c r="A11" s="154" t="n">
        <f aca="false">'Stage Schedule &amp; Costs (2)'!A11</f>
        <v>7</v>
      </c>
      <c r="B11" s="155" t="str">
        <f aca="false">'Stage Schedule &amp; Costs (2)'!B11&amp;" - "&amp;'Stage Schedule &amp; Costs (2)'!C11</f>
        <v> - 3rd Floor</v>
      </c>
      <c r="C11" s="156" t="n">
        <f aca="false">SUM(P11:BQ11)</f>
        <v>0</v>
      </c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 t="n">
        <f aca="false">MAX(0,MIN('Stage Schedule &amp; Costs (2)'!$F11,D$4)-MAX('Stage Schedule &amp; Costs (2)'!$E11,D$4-1))*'Stage Schedule &amp; Costs (2)'!$H11</f>
        <v>0</v>
      </c>
      <c r="Q11" s="156" t="n">
        <f aca="false">MAX(0,MIN('Stage Schedule &amp; Costs (2)'!$F11,E$4)-MAX('Stage Schedule &amp; Costs (2)'!$E11,E$4-1))*'Stage Schedule &amp; Costs (2)'!$H11</f>
        <v>0</v>
      </c>
      <c r="R11" s="156" t="n">
        <f aca="false">MAX(0,MIN('Stage Schedule &amp; Costs (2)'!$F11,F$4)-MAX('Stage Schedule &amp; Costs (2)'!$E11,F$4-1))*'Stage Schedule &amp; Costs (2)'!$H11</f>
        <v>0</v>
      </c>
      <c r="S11" s="156" t="n">
        <f aca="false">MAX(0,MIN('Stage Schedule &amp; Costs (2)'!$F11,G$4)-MAX('Stage Schedule &amp; Costs (2)'!$E11,G$4-1))*'Stage Schedule &amp; Costs (2)'!$H11</f>
        <v>0</v>
      </c>
      <c r="T11" s="156" t="n">
        <f aca="false">MAX(0,MIN('Stage Schedule &amp; Costs (2)'!$F11,H$4)-MAX('Stage Schedule &amp; Costs (2)'!$E11,H$4-1))*'Stage Schedule &amp; Costs (2)'!$H11</f>
        <v>0</v>
      </c>
      <c r="U11" s="156" t="n">
        <f aca="false">MAX(0,MIN('Stage Schedule &amp; Costs (2)'!$F11,I$4)-MAX('Stage Schedule &amp; Costs (2)'!$E11,I$4-1))*'Stage Schedule &amp; Costs (2)'!$H11</f>
        <v>0</v>
      </c>
      <c r="V11" s="156" t="n">
        <f aca="false">MAX(0,MIN('Stage Schedule &amp; Costs (2)'!$F11,J$4)-MAX('Stage Schedule &amp; Costs (2)'!$E11,J$4-1))*'Stage Schedule &amp; Costs (2)'!$H11</f>
        <v>0</v>
      </c>
      <c r="W11" s="156" t="n">
        <f aca="false">MAX(0,MIN('Stage Schedule &amp; Costs (2)'!$F11,K$4)-MAX('Stage Schedule &amp; Costs (2)'!$E11,K$4-1))*'Stage Schedule &amp; Costs (2)'!$H11</f>
        <v>0</v>
      </c>
      <c r="X11" s="156" t="n">
        <f aca="false">MAX(0,MIN('Stage Schedule &amp; Costs (2)'!$F11,L$4)-MAX('Stage Schedule &amp; Costs (2)'!$E11,L$4-1))*'Stage Schedule &amp; Costs (2)'!$H11</f>
        <v>0</v>
      </c>
      <c r="Y11" s="156" t="n">
        <f aca="false">MAX(0,MIN('Stage Schedule &amp; Costs (2)'!$F11,M$4)-MAX('Stage Schedule &amp; Costs (2)'!$E11,M$4-1))*'Stage Schedule &amp; Costs (2)'!$H11</f>
        <v>0</v>
      </c>
      <c r="Z11" s="156" t="n">
        <f aca="false">MAX(0,MIN('Stage Schedule &amp; Costs (2)'!$F11,N$4)-MAX('Stage Schedule &amp; Costs (2)'!$E11,N$4-1))*'Stage Schedule &amp; Costs (2)'!$H11</f>
        <v>0</v>
      </c>
      <c r="AA11" s="156" t="n">
        <f aca="false">MAX(0,MIN('Stage Schedule &amp; Costs (2)'!$F11,O$4)-MAX('Stage Schedule &amp; Costs (2)'!$E11,O$4-1))*'Stage Schedule &amp; Costs (2)'!$H11</f>
        <v>0</v>
      </c>
      <c r="AB11" s="156" t="n">
        <f aca="false">MAX(0,MIN('Stage Schedule &amp; Costs (2)'!$F11,P$4)-MAX('Stage Schedule &amp; Costs (2)'!$E11,P$4-1))*'Stage Schedule &amp; Costs (2)'!$H11</f>
        <v>0</v>
      </c>
      <c r="AC11" s="156" t="n">
        <f aca="false">MAX(0,MIN('Stage Schedule &amp; Costs (2)'!$F11,Q$4)-MAX('Stage Schedule &amp; Costs (2)'!$E11,Q$4-1))*'Stage Schedule &amp; Costs (2)'!$H11</f>
        <v>0</v>
      </c>
      <c r="AD11" s="156" t="n">
        <f aca="false">MAX(0,MIN('Stage Schedule &amp; Costs (2)'!$F11,R$4)-MAX('Stage Schedule &amp; Costs (2)'!$E11,R$4-1))*'Stage Schedule &amp; Costs (2)'!$H11</f>
        <v>0</v>
      </c>
      <c r="AE11" s="156" t="n">
        <f aca="false">MAX(0,MIN('Stage Schedule &amp; Costs (2)'!$F11,S$4)-MAX('Stage Schedule &amp; Costs (2)'!$E11,S$4-1))*'Stage Schedule &amp; Costs (2)'!$H11</f>
        <v>0</v>
      </c>
      <c r="AF11" s="156" t="n">
        <f aca="false">MAX(0,MIN('Stage Schedule &amp; Costs (2)'!$F11,T$4)-MAX('Stage Schedule &amp; Costs (2)'!$E11,T$4-1))*'Stage Schedule &amp; Costs (2)'!$H11</f>
        <v>0</v>
      </c>
      <c r="AG11" s="156" t="n">
        <f aca="false">MAX(0,MIN('Stage Schedule &amp; Costs (2)'!$F11,U$4)-MAX('Stage Schedule &amp; Costs (2)'!$E11,U$4-1))*'Stage Schedule &amp; Costs (2)'!$H11</f>
        <v>0</v>
      </c>
      <c r="AH11" s="156" t="n">
        <f aca="false">MAX(0,MIN('Stage Schedule &amp; Costs (2)'!$F11,V$4)-MAX('Stage Schedule &amp; Costs (2)'!$E11,V$4-1))*'Stage Schedule &amp; Costs (2)'!$H11</f>
        <v>0</v>
      </c>
      <c r="AI11" s="156" t="n">
        <f aca="false">MAX(0,MIN('Stage Schedule &amp; Costs (2)'!$F11,W$4)-MAX('Stage Schedule &amp; Costs (2)'!$E11,W$4-1))*'Stage Schedule &amp; Costs (2)'!$H11</f>
        <v>0</v>
      </c>
      <c r="AJ11" s="156" t="n">
        <f aca="false">MAX(0,MIN('Stage Schedule &amp; Costs (2)'!$F11,X$4)-MAX('Stage Schedule &amp; Costs (2)'!$E11,X$4-1))*'Stage Schedule &amp; Costs (2)'!$H11</f>
        <v>0</v>
      </c>
      <c r="AK11" s="156" t="n">
        <f aca="false">MAX(0,MIN('Stage Schedule &amp; Costs (2)'!$F11,Y$4)-MAX('Stage Schedule &amp; Costs (2)'!$E11,Y$4-1))*'Stage Schedule &amp; Costs (2)'!$H11</f>
        <v>0</v>
      </c>
      <c r="AL11" s="156" t="n">
        <f aca="false">MAX(0,MIN('Stage Schedule &amp; Costs (2)'!$F11,Z$4)-MAX('Stage Schedule &amp; Costs (2)'!$E11,Z$4-1))*'Stage Schedule &amp; Costs (2)'!$H11</f>
        <v>0</v>
      </c>
      <c r="AM11" s="156" t="n">
        <f aca="false">MAX(0,MIN('Stage Schedule &amp; Costs (2)'!$F11,AA$4)-MAX('Stage Schedule &amp; Costs (2)'!$E11,AA$4-1))*'Stage Schedule &amp; Costs (2)'!$H11</f>
        <v>0</v>
      </c>
      <c r="AN11" s="156" t="n">
        <f aca="false">MAX(0,MIN('Stage Schedule &amp; Costs (2)'!$F11,AB$4)-MAX('Stage Schedule &amp; Costs (2)'!$E11,AB$4-1))*'Stage Schedule &amp; Costs (2)'!$H11</f>
        <v>0</v>
      </c>
      <c r="AO11" s="156" t="n">
        <f aca="false">MAX(0,MIN('Stage Schedule &amp; Costs (2)'!$F11,AC$4)-MAX('Stage Schedule &amp; Costs (2)'!$E11,AC$4-1))*'Stage Schedule &amp; Costs (2)'!$H11</f>
        <v>0</v>
      </c>
      <c r="AP11" s="156" t="n">
        <f aca="false">MAX(0,MIN('Stage Schedule &amp; Costs (2)'!$F11,AD$4)-MAX('Stage Schedule &amp; Costs (2)'!$E11,AD$4-1))*'Stage Schedule &amp; Costs (2)'!$H11</f>
        <v>0</v>
      </c>
      <c r="AQ11" s="156" t="n">
        <f aca="false">MAX(0,MIN('Stage Schedule &amp; Costs (2)'!$F11,AE$4)-MAX('Stage Schedule &amp; Costs (2)'!$E11,AE$4-1))*'Stage Schedule &amp; Costs (2)'!$H11</f>
        <v>0</v>
      </c>
      <c r="AR11" s="156" t="n">
        <f aca="false">MAX(0,MIN('Stage Schedule &amp; Costs (2)'!$F11,AF$4)-MAX('Stage Schedule &amp; Costs (2)'!$E11,AF$4-1))*'Stage Schedule &amp; Costs (2)'!$H11</f>
        <v>0</v>
      </c>
      <c r="AS11" s="156" t="n">
        <f aca="false">MAX(0,MIN('Stage Schedule &amp; Costs (2)'!$F11,AG$4)-MAX('Stage Schedule &amp; Costs (2)'!$E11,AG$4-1))*'Stage Schedule &amp; Costs (2)'!$H11</f>
        <v>0</v>
      </c>
      <c r="AT11" s="156" t="n">
        <f aca="false">MAX(0,MIN('Stage Schedule &amp; Costs (2)'!$F11,AH$4)-MAX('Stage Schedule &amp; Costs (2)'!$E11,AH$4-1))*'Stage Schedule &amp; Costs (2)'!$H11</f>
        <v>0</v>
      </c>
      <c r="AU11" s="156" t="n">
        <f aca="false">MAX(0,MIN('Stage Schedule &amp; Costs (2)'!$F11,AI$4)-MAX('Stage Schedule &amp; Costs (2)'!$E11,AI$4-1))*'Stage Schedule &amp; Costs (2)'!$H11</f>
        <v>0</v>
      </c>
      <c r="AV11" s="156" t="n">
        <f aca="false">MAX(0,MIN('Stage Schedule &amp; Costs (2)'!$F11,AJ$4)-MAX('Stage Schedule &amp; Costs (2)'!$E11,AJ$4-1))*'Stage Schedule &amp; Costs (2)'!$H11</f>
        <v>0</v>
      </c>
      <c r="AW11" s="156" t="n">
        <f aca="false">MAX(0,MIN('Stage Schedule &amp; Costs (2)'!$F11,AK$4)-MAX('Stage Schedule &amp; Costs (2)'!$E11,AK$4-1))*'Stage Schedule &amp; Costs (2)'!$H11</f>
        <v>0</v>
      </c>
      <c r="AX11" s="156" t="n">
        <f aca="false">MAX(0,MIN('Stage Schedule &amp; Costs (2)'!$F11,AL$4)-MAX('Stage Schedule &amp; Costs (2)'!$E11,AL$4-1))*'Stage Schedule &amp; Costs (2)'!$H11</f>
        <v>0</v>
      </c>
      <c r="AY11" s="156" t="n">
        <f aca="false">MAX(0,MIN('Stage Schedule &amp; Costs (2)'!$F11,AM$4)-MAX('Stage Schedule &amp; Costs (2)'!$E11,AM$4-1))*'Stage Schedule &amp; Costs (2)'!$H11</f>
        <v>0</v>
      </c>
      <c r="AZ11" s="156" t="n">
        <f aca="false">MAX(0,MIN('Stage Schedule &amp; Costs (2)'!$F11,AN$4)-MAX('Stage Schedule &amp; Costs (2)'!$E11,AN$4-1))*'Stage Schedule &amp; Costs (2)'!$H11</f>
        <v>0</v>
      </c>
      <c r="BA11" s="156" t="n">
        <f aca="false">MAX(0,MIN('Stage Schedule &amp; Costs (2)'!$F11,AO$4)-MAX('Stage Schedule &amp; Costs (2)'!$E11,AO$4-1))*'Stage Schedule &amp; Costs (2)'!$H11</f>
        <v>0</v>
      </c>
      <c r="BB11" s="156" t="n">
        <f aca="false">MAX(0,MIN('Stage Schedule &amp; Costs (2)'!$F11,AP$4)-MAX('Stage Schedule &amp; Costs (2)'!$E11,AP$4-1))*'Stage Schedule &amp; Costs (2)'!$H11</f>
        <v>0</v>
      </c>
      <c r="BC11" s="156" t="n">
        <f aca="false">MAX(0,MIN('Stage Schedule &amp; Costs (2)'!$F11,AQ$4)-MAX('Stage Schedule &amp; Costs (2)'!$E11,AQ$4-1))*'Stage Schedule &amp; Costs (2)'!$H11</f>
        <v>0</v>
      </c>
      <c r="BD11" s="156" t="n">
        <f aca="false">MAX(0,MIN('Stage Schedule &amp; Costs (2)'!$F11,AR$4)-MAX('Stage Schedule &amp; Costs (2)'!$E11,AR$4-1))*'Stage Schedule &amp; Costs (2)'!$H11</f>
        <v>0</v>
      </c>
      <c r="BE11" s="156" t="n">
        <f aca="false">MAX(0,MIN('Stage Schedule &amp; Costs (2)'!$F11,AS$4)-MAX('Stage Schedule &amp; Costs (2)'!$E11,AS$4-1))*'Stage Schedule &amp; Costs (2)'!$H11</f>
        <v>0</v>
      </c>
      <c r="BF11" s="156" t="n">
        <f aca="false">MAX(0,MIN('Stage Schedule &amp; Costs (2)'!$F11,AT$4)-MAX('Stage Schedule &amp; Costs (2)'!$E11,AT$4-1))*'Stage Schedule &amp; Costs (2)'!$H11</f>
        <v>0</v>
      </c>
      <c r="BG11" s="156" t="n">
        <f aca="false">MAX(0,MIN('Stage Schedule &amp; Costs (2)'!$F11,AU$4)-MAX('Stage Schedule &amp; Costs (2)'!$E11,AU$4-1))*'Stage Schedule &amp; Costs (2)'!$H11</f>
        <v>0</v>
      </c>
      <c r="BH11" s="156" t="n">
        <f aca="false">MAX(0,MIN('Stage Schedule &amp; Costs (2)'!$F11,AV$4)-MAX('Stage Schedule &amp; Costs (2)'!$E11,AV$4-1))*'Stage Schedule &amp; Costs (2)'!$H11</f>
        <v>0</v>
      </c>
      <c r="BI11" s="156" t="n">
        <f aca="false">MAX(0,MIN('Stage Schedule &amp; Costs (2)'!$F11,AW$4)-MAX('Stage Schedule &amp; Costs (2)'!$E11,AW$4-1))*'Stage Schedule &amp; Costs (2)'!$H11</f>
        <v>0</v>
      </c>
      <c r="BJ11" s="156" t="n">
        <f aca="false">MAX(0,MIN('Stage Schedule &amp; Costs (2)'!$F11,AX$4)-MAX('Stage Schedule &amp; Costs (2)'!$E11,AX$4-1))*'Stage Schedule &amp; Costs (2)'!$H11</f>
        <v>0</v>
      </c>
      <c r="BK11" s="156" t="n">
        <f aca="false">MAX(0,MIN('Stage Schedule &amp; Costs (2)'!$F11,AY$4)-MAX('Stage Schedule &amp; Costs (2)'!$E11,AY$4-1))*'Stage Schedule &amp; Costs (2)'!$H11</f>
        <v>0</v>
      </c>
      <c r="BL11" s="156" t="n">
        <f aca="false">MAX(0,MIN('Stage Schedule &amp; Costs (2)'!$F11,AZ$4)-MAX('Stage Schedule &amp; Costs (2)'!$E11,AZ$4-1))*'Stage Schedule &amp; Costs (2)'!$H11</f>
        <v>0</v>
      </c>
      <c r="BM11" s="156" t="n">
        <f aca="false">MAX(0,MIN('Stage Schedule &amp; Costs (2)'!$F11,BA$4)-MAX('Stage Schedule &amp; Costs (2)'!$E11,BA$4-1))*'Stage Schedule &amp; Costs (2)'!$H11</f>
        <v>0</v>
      </c>
      <c r="BN11" s="156" t="n">
        <f aca="false">MAX(0,MIN('Stage Schedule &amp; Costs (2)'!$F11,BB$4)-MAX('Stage Schedule &amp; Costs (2)'!$E11,BB$4-1))*'Stage Schedule &amp; Costs (2)'!$H11</f>
        <v>0</v>
      </c>
      <c r="BO11" s="156" t="n">
        <f aca="false">MAX(0,MIN('Stage Schedule &amp; Costs (2)'!$F11,BC$4)-MAX('Stage Schedule &amp; Costs (2)'!$E11,BC$4-1))*'Stage Schedule &amp; Costs (2)'!$H11</f>
        <v>0</v>
      </c>
      <c r="BP11" s="156" t="n">
        <f aca="false">MAX(0,MIN('Stage Schedule &amp; Costs (2)'!$F11,BD$4)-MAX('Stage Schedule &amp; Costs (2)'!$E11,BD$4-1))*'Stage Schedule &amp; Costs (2)'!$H11</f>
        <v>0</v>
      </c>
      <c r="BQ11" s="156" t="n">
        <f aca="false">MAX(0,MIN('Stage Schedule &amp; Costs (2)'!$F11,BE$4)-MAX('Stage Schedule &amp; Costs (2)'!$E11,BE$4-1))*'Stage Schedule &amp; Costs (2)'!$H11</f>
        <v>0</v>
      </c>
    </row>
    <row r="12" customFormat="false" ht="15" hidden="false" customHeight="true" outlineLevel="0" collapsed="false">
      <c r="A12" s="157" t="n">
        <f aca="false">'Stage Schedule &amp; Costs (2)'!A12</f>
        <v>8</v>
      </c>
      <c r="B12" s="158" t="str">
        <f aca="false">'Stage Schedule &amp; Costs (2)'!B12&amp;" - "&amp;'Stage Schedule &amp; Costs (2)'!C12</f>
        <v>Building Works - Basement Floor</v>
      </c>
      <c r="C12" s="159" t="n">
        <f aca="false">SUM(P12:BQ12)</f>
        <v>330000</v>
      </c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 t="n">
        <f aca="false">MAX(0,MIN('Stage Schedule &amp; Costs (2)'!$F12,D$4)-MAX('Stage Schedule &amp; Costs (2)'!$E12,D$4-1))*'Stage Schedule &amp; Costs (2)'!$H12</f>
        <v>0</v>
      </c>
      <c r="Q12" s="159" t="n">
        <f aca="false">MAX(0,MIN('Stage Schedule &amp; Costs (2)'!$F12,E$4)-MAX('Stage Schedule &amp; Costs (2)'!$E12,E$4-1))*'Stage Schedule &amp; Costs (2)'!$H12</f>
        <v>0</v>
      </c>
      <c r="R12" s="159" t="n">
        <f aca="false">MAX(0,MIN('Stage Schedule &amp; Costs (2)'!$F12,F$4)-MAX('Stage Schedule &amp; Costs (2)'!$E12,F$4-1))*'Stage Schedule &amp; Costs (2)'!$H12</f>
        <v>0</v>
      </c>
      <c r="S12" s="159" t="n">
        <f aca="false">MAX(0,MIN('Stage Schedule &amp; Costs (2)'!$F12,G$4)-MAX('Stage Schedule &amp; Costs (2)'!$E12,G$4-1))*'Stage Schedule &amp; Costs (2)'!$H12</f>
        <v>0</v>
      </c>
      <c r="T12" s="159" t="n">
        <f aca="false">MAX(0,MIN('Stage Schedule &amp; Costs (2)'!$F12,H$4)-MAX('Stage Schedule &amp; Costs (2)'!$E12,H$4-1))*'Stage Schedule &amp; Costs (2)'!$H12</f>
        <v>0</v>
      </c>
      <c r="U12" s="159" t="n">
        <f aca="false">MAX(0,MIN('Stage Schedule &amp; Costs (2)'!$F12,I$4)-MAX('Stage Schedule &amp; Costs (2)'!$E12,I$4-1))*'Stage Schedule &amp; Costs (2)'!$H12</f>
        <v>0</v>
      </c>
      <c r="V12" s="159" t="n">
        <f aca="false">MAX(0,MIN('Stage Schedule &amp; Costs (2)'!$F12,J$4)-MAX('Stage Schedule &amp; Costs (2)'!$E12,J$4-1))*'Stage Schedule &amp; Costs (2)'!$H12</f>
        <v>0</v>
      </c>
      <c r="W12" s="159" t="n">
        <f aca="false">MAX(0,MIN('Stage Schedule &amp; Costs (2)'!$F12,K$4)-MAX('Stage Schedule &amp; Costs (2)'!$E12,K$4-1))*'Stage Schedule &amp; Costs (2)'!$H12</f>
        <v>0</v>
      </c>
      <c r="X12" s="159" t="n">
        <f aca="false">MAX(0,MIN('Stage Schedule &amp; Costs (2)'!$F12,L$4)-MAX('Stage Schedule &amp; Costs (2)'!$E12,L$4-1))*'Stage Schedule &amp; Costs (2)'!$H12</f>
        <v>0</v>
      </c>
      <c r="Y12" s="159" t="n">
        <f aca="false">MAX(0,MIN('Stage Schedule &amp; Costs (2)'!$F12,M$4)-MAX('Stage Schedule &amp; Costs (2)'!$E12,M$4-1))*'Stage Schedule &amp; Costs (2)'!$H12</f>
        <v>0</v>
      </c>
      <c r="Z12" s="159" t="n">
        <f aca="false">MAX(0,MIN('Stage Schedule &amp; Costs (2)'!$F12,N$4)-MAX('Stage Schedule &amp; Costs (2)'!$E12,N$4-1))*'Stage Schedule &amp; Costs (2)'!$H12</f>
        <v>0</v>
      </c>
      <c r="AA12" s="159" t="n">
        <f aca="false">MAX(0,MIN('Stage Schedule &amp; Costs (2)'!$F12,O$4)-MAX('Stage Schedule &amp; Costs (2)'!$E12,O$4-1))*'Stage Schedule &amp; Costs (2)'!$H12</f>
        <v>0</v>
      </c>
      <c r="AB12" s="159" t="n">
        <f aca="false">MAX(0,MIN('Stage Schedule &amp; Costs (2)'!$F12,P$4)-MAX('Stage Schedule &amp; Costs (2)'!$E12,P$4-1))*'Stage Schedule &amp; Costs (2)'!$H12</f>
        <v>0</v>
      </c>
      <c r="AC12" s="159" t="n">
        <f aca="false">MAX(0,MIN('Stage Schedule &amp; Costs (2)'!$F12,Q$4)-MAX('Stage Schedule &amp; Costs (2)'!$E12,Q$4-1))*'Stage Schedule &amp; Costs (2)'!$H12</f>
        <v>0</v>
      </c>
      <c r="AD12" s="159" t="n">
        <f aca="false">MAX(0,MIN('Stage Schedule &amp; Costs (2)'!$F12,R$4)-MAX('Stage Schedule &amp; Costs (2)'!$E12,R$4-1))*'Stage Schedule &amp; Costs (2)'!$H12</f>
        <v>0</v>
      </c>
      <c r="AE12" s="159" t="n">
        <f aca="false">MAX(0,MIN('Stage Schedule &amp; Costs (2)'!$F12,S$4)-MAX('Stage Schedule &amp; Costs (2)'!$E12,S$4-1))*'Stage Schedule &amp; Costs (2)'!$H12</f>
        <v>0</v>
      </c>
      <c r="AF12" s="159" t="n">
        <f aca="false">MAX(0,MIN('Stage Schedule &amp; Costs (2)'!$F12,T$4)-MAX('Stage Schedule &amp; Costs (2)'!$E12,T$4-1))*'Stage Schedule &amp; Costs (2)'!$H12</f>
        <v>0</v>
      </c>
      <c r="AG12" s="159" t="n">
        <f aca="false">MAX(0,MIN('Stage Schedule &amp; Costs (2)'!$F12,U$4)-MAX('Stage Schedule &amp; Costs (2)'!$E12,U$4-1))*'Stage Schedule &amp; Costs (2)'!$H12</f>
        <v>0</v>
      </c>
      <c r="AH12" s="159" t="n">
        <f aca="false">MAX(0,MIN('Stage Schedule &amp; Costs (2)'!$F12,V$4)-MAX('Stage Schedule &amp; Costs (2)'!$E12,V$4-1))*'Stage Schedule &amp; Costs (2)'!$H12</f>
        <v>220000</v>
      </c>
      <c r="AI12" s="159" t="n">
        <f aca="false">MAX(0,MIN('Stage Schedule &amp; Costs (2)'!$F12,W$4)-MAX('Stage Schedule &amp; Costs (2)'!$E12,W$4-1))*'Stage Schedule &amp; Costs (2)'!$H12</f>
        <v>110000</v>
      </c>
      <c r="AJ12" s="159" t="n">
        <f aca="false">MAX(0,MIN('Stage Schedule &amp; Costs (2)'!$F12,X$4)-MAX('Stage Schedule &amp; Costs (2)'!$E12,X$4-1))*'Stage Schedule &amp; Costs (2)'!$H12</f>
        <v>0</v>
      </c>
      <c r="AK12" s="159" t="n">
        <f aca="false">MAX(0,MIN('Stage Schedule &amp; Costs (2)'!$F12,Y$4)-MAX('Stage Schedule &amp; Costs (2)'!$E12,Y$4-1))*'Stage Schedule &amp; Costs (2)'!$H12</f>
        <v>0</v>
      </c>
      <c r="AL12" s="159" t="n">
        <f aca="false">MAX(0,MIN('Stage Schedule &amp; Costs (2)'!$F12,Z$4)-MAX('Stage Schedule &amp; Costs (2)'!$E12,Z$4-1))*'Stage Schedule &amp; Costs (2)'!$H12</f>
        <v>0</v>
      </c>
      <c r="AM12" s="159" t="n">
        <f aca="false">MAX(0,MIN('Stage Schedule &amp; Costs (2)'!$F12,AA$4)-MAX('Stage Schedule &amp; Costs (2)'!$E12,AA$4-1))*'Stage Schedule &amp; Costs (2)'!$H12</f>
        <v>0</v>
      </c>
      <c r="AN12" s="159" t="n">
        <f aca="false">MAX(0,MIN('Stage Schedule &amp; Costs (2)'!$F12,AB$4)-MAX('Stage Schedule &amp; Costs (2)'!$E12,AB$4-1))*'Stage Schedule &amp; Costs (2)'!$H12</f>
        <v>0</v>
      </c>
      <c r="AO12" s="159" t="n">
        <f aca="false">MAX(0,MIN('Stage Schedule &amp; Costs (2)'!$F12,AC$4)-MAX('Stage Schedule &amp; Costs (2)'!$E12,AC$4-1))*'Stage Schedule &amp; Costs (2)'!$H12</f>
        <v>0</v>
      </c>
      <c r="AP12" s="159" t="n">
        <f aca="false">MAX(0,MIN('Stage Schedule &amp; Costs (2)'!$F12,AD$4)-MAX('Stage Schedule &amp; Costs (2)'!$E12,AD$4-1))*'Stage Schedule &amp; Costs (2)'!$H12</f>
        <v>0</v>
      </c>
      <c r="AQ12" s="159" t="n">
        <f aca="false">MAX(0,MIN('Stage Schedule &amp; Costs (2)'!$F12,AE$4)-MAX('Stage Schedule &amp; Costs (2)'!$E12,AE$4-1))*'Stage Schedule &amp; Costs (2)'!$H12</f>
        <v>0</v>
      </c>
      <c r="AR12" s="159" t="n">
        <f aca="false">MAX(0,MIN('Stage Schedule &amp; Costs (2)'!$F12,AF$4)-MAX('Stage Schedule &amp; Costs (2)'!$E12,AF$4-1))*'Stage Schedule &amp; Costs (2)'!$H12</f>
        <v>0</v>
      </c>
      <c r="AS12" s="159" t="n">
        <f aca="false">MAX(0,MIN('Stage Schedule &amp; Costs (2)'!$F12,AG$4)-MAX('Stage Schedule &amp; Costs (2)'!$E12,AG$4-1))*'Stage Schedule &amp; Costs (2)'!$H12</f>
        <v>0</v>
      </c>
      <c r="AT12" s="159" t="n">
        <f aca="false">MAX(0,MIN('Stage Schedule &amp; Costs (2)'!$F12,AH$4)-MAX('Stage Schedule &amp; Costs (2)'!$E12,AH$4-1))*'Stage Schedule &amp; Costs (2)'!$H12</f>
        <v>0</v>
      </c>
      <c r="AU12" s="159" t="n">
        <f aca="false">MAX(0,MIN('Stage Schedule &amp; Costs (2)'!$F12,AI$4)-MAX('Stage Schedule &amp; Costs (2)'!$E12,AI$4-1))*'Stage Schedule &amp; Costs (2)'!$H12</f>
        <v>0</v>
      </c>
      <c r="AV12" s="159" t="n">
        <f aca="false">MAX(0,MIN('Stage Schedule &amp; Costs (2)'!$F12,AJ$4)-MAX('Stage Schedule &amp; Costs (2)'!$E12,AJ$4-1))*'Stage Schedule &amp; Costs (2)'!$H12</f>
        <v>0</v>
      </c>
      <c r="AW12" s="159" t="n">
        <f aca="false">MAX(0,MIN('Stage Schedule &amp; Costs (2)'!$F12,AK$4)-MAX('Stage Schedule &amp; Costs (2)'!$E12,AK$4-1))*'Stage Schedule &amp; Costs (2)'!$H12</f>
        <v>0</v>
      </c>
      <c r="AX12" s="159" t="n">
        <f aca="false">MAX(0,MIN('Stage Schedule &amp; Costs (2)'!$F12,AL$4)-MAX('Stage Schedule &amp; Costs (2)'!$E12,AL$4-1))*'Stage Schedule &amp; Costs (2)'!$H12</f>
        <v>0</v>
      </c>
      <c r="AY12" s="159" t="n">
        <f aca="false">MAX(0,MIN('Stage Schedule &amp; Costs (2)'!$F12,AM$4)-MAX('Stage Schedule &amp; Costs (2)'!$E12,AM$4-1))*'Stage Schedule &amp; Costs (2)'!$H12</f>
        <v>0</v>
      </c>
      <c r="AZ12" s="159" t="n">
        <f aca="false">MAX(0,MIN('Stage Schedule &amp; Costs (2)'!$F12,AN$4)-MAX('Stage Schedule &amp; Costs (2)'!$E12,AN$4-1))*'Stage Schedule &amp; Costs (2)'!$H12</f>
        <v>0</v>
      </c>
      <c r="BA12" s="159" t="n">
        <f aca="false">MAX(0,MIN('Stage Schedule &amp; Costs (2)'!$F12,AO$4)-MAX('Stage Schedule &amp; Costs (2)'!$E12,AO$4-1))*'Stage Schedule &amp; Costs (2)'!$H12</f>
        <v>0</v>
      </c>
      <c r="BB12" s="159" t="n">
        <f aca="false">MAX(0,MIN('Stage Schedule &amp; Costs (2)'!$F12,AP$4)-MAX('Stage Schedule &amp; Costs (2)'!$E12,AP$4-1))*'Stage Schedule &amp; Costs (2)'!$H12</f>
        <v>0</v>
      </c>
      <c r="BC12" s="159" t="n">
        <f aca="false">MAX(0,MIN('Stage Schedule &amp; Costs (2)'!$F12,AQ$4)-MAX('Stage Schedule &amp; Costs (2)'!$E12,AQ$4-1))*'Stage Schedule &amp; Costs (2)'!$H12</f>
        <v>0</v>
      </c>
      <c r="BD12" s="159" t="n">
        <f aca="false">MAX(0,MIN('Stage Schedule &amp; Costs (2)'!$F12,AR$4)-MAX('Stage Schedule &amp; Costs (2)'!$E12,AR$4-1))*'Stage Schedule &amp; Costs (2)'!$H12</f>
        <v>0</v>
      </c>
      <c r="BE12" s="159" t="n">
        <f aca="false">MAX(0,MIN('Stage Schedule &amp; Costs (2)'!$F12,AS$4)-MAX('Stage Schedule &amp; Costs (2)'!$E12,AS$4-1))*'Stage Schedule &amp; Costs (2)'!$H12</f>
        <v>0</v>
      </c>
      <c r="BF12" s="159" t="n">
        <f aca="false">MAX(0,MIN('Stage Schedule &amp; Costs (2)'!$F12,AT$4)-MAX('Stage Schedule &amp; Costs (2)'!$E12,AT$4-1))*'Stage Schedule &amp; Costs (2)'!$H12</f>
        <v>0</v>
      </c>
      <c r="BG12" s="159" t="n">
        <f aca="false">MAX(0,MIN('Stage Schedule &amp; Costs (2)'!$F12,AU$4)-MAX('Stage Schedule &amp; Costs (2)'!$E12,AU$4-1))*'Stage Schedule &amp; Costs (2)'!$H12</f>
        <v>0</v>
      </c>
      <c r="BH12" s="159" t="n">
        <f aca="false">MAX(0,MIN('Stage Schedule &amp; Costs (2)'!$F12,AV$4)-MAX('Stage Schedule &amp; Costs (2)'!$E12,AV$4-1))*'Stage Schedule &amp; Costs (2)'!$H12</f>
        <v>0</v>
      </c>
      <c r="BI12" s="159" t="n">
        <f aca="false">MAX(0,MIN('Stage Schedule &amp; Costs (2)'!$F12,AW$4)-MAX('Stage Schedule &amp; Costs (2)'!$E12,AW$4-1))*'Stage Schedule &amp; Costs (2)'!$H12</f>
        <v>0</v>
      </c>
      <c r="BJ12" s="159" t="n">
        <f aca="false">MAX(0,MIN('Stage Schedule &amp; Costs (2)'!$F12,AX$4)-MAX('Stage Schedule &amp; Costs (2)'!$E12,AX$4-1))*'Stage Schedule &amp; Costs (2)'!$H12</f>
        <v>0</v>
      </c>
      <c r="BK12" s="159" t="n">
        <f aca="false">MAX(0,MIN('Stage Schedule &amp; Costs (2)'!$F12,AY$4)-MAX('Stage Schedule &amp; Costs (2)'!$E12,AY$4-1))*'Stage Schedule &amp; Costs (2)'!$H12</f>
        <v>0</v>
      </c>
      <c r="BL12" s="159" t="n">
        <f aca="false">MAX(0,MIN('Stage Schedule &amp; Costs (2)'!$F12,AZ$4)-MAX('Stage Schedule &amp; Costs (2)'!$E12,AZ$4-1))*'Stage Schedule &amp; Costs (2)'!$H12</f>
        <v>0</v>
      </c>
      <c r="BM12" s="159" t="n">
        <f aca="false">MAX(0,MIN('Stage Schedule &amp; Costs (2)'!$F12,BA$4)-MAX('Stage Schedule &amp; Costs (2)'!$E12,BA$4-1))*'Stage Schedule &amp; Costs (2)'!$H12</f>
        <v>0</v>
      </c>
      <c r="BN12" s="159" t="n">
        <f aca="false">MAX(0,MIN('Stage Schedule &amp; Costs (2)'!$F12,BB$4)-MAX('Stage Schedule &amp; Costs (2)'!$E12,BB$4-1))*'Stage Schedule &amp; Costs (2)'!$H12</f>
        <v>0</v>
      </c>
      <c r="BO12" s="159" t="n">
        <f aca="false">MAX(0,MIN('Stage Schedule &amp; Costs (2)'!$F12,BC$4)-MAX('Stage Schedule &amp; Costs (2)'!$E12,BC$4-1))*'Stage Schedule &amp; Costs (2)'!$H12</f>
        <v>0</v>
      </c>
      <c r="BP12" s="159" t="n">
        <f aca="false">MAX(0,MIN('Stage Schedule &amp; Costs (2)'!$F12,BD$4)-MAX('Stage Schedule &amp; Costs (2)'!$E12,BD$4-1))*'Stage Schedule &amp; Costs (2)'!$H12</f>
        <v>0</v>
      </c>
      <c r="BQ12" s="159" t="n">
        <f aca="false">MAX(0,MIN('Stage Schedule &amp; Costs (2)'!$F12,BE$4)-MAX('Stage Schedule &amp; Costs (2)'!$E12,BE$4-1))*'Stage Schedule &amp; Costs (2)'!$H12</f>
        <v>0</v>
      </c>
    </row>
    <row r="13" customFormat="false" ht="15" hidden="false" customHeight="true" outlineLevel="0" collapsed="false">
      <c r="A13" s="154" t="n">
        <f aca="false">'Stage Schedule &amp; Costs (2)'!A13</f>
        <v>9</v>
      </c>
      <c r="B13" s="155" t="str">
        <f aca="false">'Stage Schedule &amp; Costs (2)'!B13&amp;" - "&amp;'Stage Schedule &amp; Costs (2)'!C13</f>
        <v> - Ground Floor</v>
      </c>
      <c r="C13" s="156" t="n">
        <f aca="false">SUM(P13:BQ13)</f>
        <v>330000</v>
      </c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 t="n">
        <f aca="false">MAX(0,MIN('Stage Schedule &amp; Costs (2)'!$F13,D$4)-MAX('Stage Schedule &amp; Costs (2)'!$E13,D$4-1))*'Stage Schedule &amp; Costs (2)'!$H13</f>
        <v>0</v>
      </c>
      <c r="Q13" s="156" t="n">
        <f aca="false">MAX(0,MIN('Stage Schedule &amp; Costs (2)'!$F13,E$4)-MAX('Stage Schedule &amp; Costs (2)'!$E13,E$4-1))*'Stage Schedule &amp; Costs (2)'!$H13</f>
        <v>0</v>
      </c>
      <c r="R13" s="156" t="n">
        <f aca="false">MAX(0,MIN('Stage Schedule &amp; Costs (2)'!$F13,F$4)-MAX('Stage Schedule &amp; Costs (2)'!$E13,F$4-1))*'Stage Schedule &amp; Costs (2)'!$H13</f>
        <v>0</v>
      </c>
      <c r="S13" s="156" t="n">
        <f aca="false">MAX(0,MIN('Stage Schedule &amp; Costs (2)'!$F13,G$4)-MAX('Stage Schedule &amp; Costs (2)'!$E13,G$4-1))*'Stage Schedule &amp; Costs (2)'!$H13</f>
        <v>0</v>
      </c>
      <c r="T13" s="156" t="n">
        <f aca="false">MAX(0,MIN('Stage Schedule &amp; Costs (2)'!$F13,H$4)-MAX('Stage Schedule &amp; Costs (2)'!$E13,H$4-1))*'Stage Schedule &amp; Costs (2)'!$H13</f>
        <v>0</v>
      </c>
      <c r="U13" s="156" t="n">
        <f aca="false">MAX(0,MIN('Stage Schedule &amp; Costs (2)'!$F13,I$4)-MAX('Stage Schedule &amp; Costs (2)'!$E13,I$4-1))*'Stage Schedule &amp; Costs (2)'!$H13</f>
        <v>0</v>
      </c>
      <c r="V13" s="156" t="n">
        <f aca="false">MAX(0,MIN('Stage Schedule &amp; Costs (2)'!$F13,J$4)-MAX('Stage Schedule &amp; Costs (2)'!$E13,J$4-1))*'Stage Schedule &amp; Costs (2)'!$H13</f>
        <v>0</v>
      </c>
      <c r="W13" s="156" t="n">
        <f aca="false">MAX(0,MIN('Stage Schedule &amp; Costs (2)'!$F13,K$4)-MAX('Stage Schedule &amp; Costs (2)'!$E13,K$4-1))*'Stage Schedule &amp; Costs (2)'!$H13</f>
        <v>0</v>
      </c>
      <c r="X13" s="156" t="n">
        <f aca="false">MAX(0,MIN('Stage Schedule &amp; Costs (2)'!$F13,L$4)-MAX('Stage Schedule &amp; Costs (2)'!$E13,L$4-1))*'Stage Schedule &amp; Costs (2)'!$H13</f>
        <v>0</v>
      </c>
      <c r="Y13" s="156" t="n">
        <f aca="false">MAX(0,MIN('Stage Schedule &amp; Costs (2)'!$F13,M$4)-MAX('Stage Schedule &amp; Costs (2)'!$E13,M$4-1))*'Stage Schedule &amp; Costs (2)'!$H13</f>
        <v>0</v>
      </c>
      <c r="Z13" s="156" t="n">
        <f aca="false">MAX(0,MIN('Stage Schedule &amp; Costs (2)'!$F13,N$4)-MAX('Stage Schedule &amp; Costs (2)'!$E13,N$4-1))*'Stage Schedule &amp; Costs (2)'!$H13</f>
        <v>0</v>
      </c>
      <c r="AA13" s="156" t="n">
        <f aca="false">MAX(0,MIN('Stage Schedule &amp; Costs (2)'!$F13,O$4)-MAX('Stage Schedule &amp; Costs (2)'!$E13,O$4-1))*'Stage Schedule &amp; Costs (2)'!$H13</f>
        <v>0</v>
      </c>
      <c r="AB13" s="156" t="n">
        <f aca="false">MAX(0,MIN('Stage Schedule &amp; Costs (2)'!$F13,P$4)-MAX('Stage Schedule &amp; Costs (2)'!$E13,P$4-1))*'Stage Schedule &amp; Costs (2)'!$H13</f>
        <v>0</v>
      </c>
      <c r="AC13" s="156" t="n">
        <f aca="false">MAX(0,MIN('Stage Schedule &amp; Costs (2)'!$F13,Q$4)-MAX('Stage Schedule &amp; Costs (2)'!$E13,Q$4-1))*'Stage Schedule &amp; Costs (2)'!$H13</f>
        <v>0</v>
      </c>
      <c r="AD13" s="156" t="n">
        <f aca="false">MAX(0,MIN('Stage Schedule &amp; Costs (2)'!$F13,R$4)-MAX('Stage Schedule &amp; Costs (2)'!$E13,R$4-1))*'Stage Schedule &amp; Costs (2)'!$H13</f>
        <v>0</v>
      </c>
      <c r="AE13" s="156" t="n">
        <f aca="false">MAX(0,MIN('Stage Schedule &amp; Costs (2)'!$F13,S$4)-MAX('Stage Schedule &amp; Costs (2)'!$E13,S$4-1))*'Stage Schedule &amp; Costs (2)'!$H13</f>
        <v>0</v>
      </c>
      <c r="AF13" s="156" t="n">
        <f aca="false">MAX(0,MIN('Stage Schedule &amp; Costs (2)'!$F13,T$4)-MAX('Stage Schedule &amp; Costs (2)'!$E13,T$4-1))*'Stage Schedule &amp; Costs (2)'!$H13</f>
        <v>0</v>
      </c>
      <c r="AG13" s="156" t="n">
        <f aca="false">MAX(0,MIN('Stage Schedule &amp; Costs (2)'!$F13,U$4)-MAX('Stage Schedule &amp; Costs (2)'!$E13,U$4-1))*'Stage Schedule &amp; Costs (2)'!$H13</f>
        <v>0</v>
      </c>
      <c r="AH13" s="156" t="n">
        <f aca="false">MAX(0,MIN('Stage Schedule &amp; Costs (2)'!$F13,V$4)-MAX('Stage Schedule &amp; Costs (2)'!$E13,V$4-1))*'Stage Schedule &amp; Costs (2)'!$H13</f>
        <v>0</v>
      </c>
      <c r="AI13" s="156" t="n">
        <f aca="false">MAX(0,MIN('Stage Schedule &amp; Costs (2)'!$F13,W$4)-MAX('Stage Schedule &amp; Costs (2)'!$E13,W$4-1))*'Stage Schedule &amp; Costs (2)'!$H13</f>
        <v>110000</v>
      </c>
      <c r="AJ13" s="156" t="n">
        <f aca="false">MAX(0,MIN('Stage Schedule &amp; Costs (2)'!$F13,X$4)-MAX('Stage Schedule &amp; Costs (2)'!$E13,X$4-1))*'Stage Schedule &amp; Costs (2)'!$H13</f>
        <v>220000</v>
      </c>
      <c r="AK13" s="156" t="n">
        <f aca="false">MAX(0,MIN('Stage Schedule &amp; Costs (2)'!$F13,Y$4)-MAX('Stage Schedule &amp; Costs (2)'!$E13,Y$4-1))*'Stage Schedule &amp; Costs (2)'!$H13</f>
        <v>0</v>
      </c>
      <c r="AL13" s="156" t="n">
        <f aca="false">MAX(0,MIN('Stage Schedule &amp; Costs (2)'!$F13,Z$4)-MAX('Stage Schedule &amp; Costs (2)'!$E13,Z$4-1))*'Stage Schedule &amp; Costs (2)'!$H13</f>
        <v>0</v>
      </c>
      <c r="AM13" s="156" t="n">
        <f aca="false">MAX(0,MIN('Stage Schedule &amp; Costs (2)'!$F13,AA$4)-MAX('Stage Schedule &amp; Costs (2)'!$E13,AA$4-1))*'Stage Schedule &amp; Costs (2)'!$H13</f>
        <v>0</v>
      </c>
      <c r="AN13" s="156" t="n">
        <f aca="false">MAX(0,MIN('Stage Schedule &amp; Costs (2)'!$F13,AB$4)-MAX('Stage Schedule &amp; Costs (2)'!$E13,AB$4-1))*'Stage Schedule &amp; Costs (2)'!$H13</f>
        <v>0</v>
      </c>
      <c r="AO13" s="156" t="n">
        <f aca="false">MAX(0,MIN('Stage Schedule &amp; Costs (2)'!$F13,AC$4)-MAX('Stage Schedule &amp; Costs (2)'!$E13,AC$4-1))*'Stage Schedule &amp; Costs (2)'!$H13</f>
        <v>0</v>
      </c>
      <c r="AP13" s="156" t="n">
        <f aca="false">MAX(0,MIN('Stage Schedule &amp; Costs (2)'!$F13,AD$4)-MAX('Stage Schedule &amp; Costs (2)'!$E13,AD$4-1))*'Stage Schedule &amp; Costs (2)'!$H13</f>
        <v>0</v>
      </c>
      <c r="AQ13" s="156" t="n">
        <f aca="false">MAX(0,MIN('Stage Schedule &amp; Costs (2)'!$F13,AE$4)-MAX('Stage Schedule &amp; Costs (2)'!$E13,AE$4-1))*'Stage Schedule &amp; Costs (2)'!$H13</f>
        <v>0</v>
      </c>
      <c r="AR13" s="156" t="n">
        <f aca="false">MAX(0,MIN('Stage Schedule &amp; Costs (2)'!$F13,AF$4)-MAX('Stage Schedule &amp; Costs (2)'!$E13,AF$4-1))*'Stage Schedule &amp; Costs (2)'!$H13</f>
        <v>0</v>
      </c>
      <c r="AS13" s="156" t="n">
        <f aca="false">MAX(0,MIN('Stage Schedule &amp; Costs (2)'!$F13,AG$4)-MAX('Stage Schedule &amp; Costs (2)'!$E13,AG$4-1))*'Stage Schedule &amp; Costs (2)'!$H13</f>
        <v>0</v>
      </c>
      <c r="AT13" s="156" t="n">
        <f aca="false">MAX(0,MIN('Stage Schedule &amp; Costs (2)'!$F13,AH$4)-MAX('Stage Schedule &amp; Costs (2)'!$E13,AH$4-1))*'Stage Schedule &amp; Costs (2)'!$H13</f>
        <v>0</v>
      </c>
      <c r="AU13" s="156" t="n">
        <f aca="false">MAX(0,MIN('Stage Schedule &amp; Costs (2)'!$F13,AI$4)-MAX('Stage Schedule &amp; Costs (2)'!$E13,AI$4-1))*'Stage Schedule &amp; Costs (2)'!$H13</f>
        <v>0</v>
      </c>
      <c r="AV13" s="156" t="n">
        <f aca="false">MAX(0,MIN('Stage Schedule &amp; Costs (2)'!$F13,AJ$4)-MAX('Stage Schedule &amp; Costs (2)'!$E13,AJ$4-1))*'Stage Schedule &amp; Costs (2)'!$H13</f>
        <v>0</v>
      </c>
      <c r="AW13" s="156" t="n">
        <f aca="false">MAX(0,MIN('Stage Schedule &amp; Costs (2)'!$F13,AK$4)-MAX('Stage Schedule &amp; Costs (2)'!$E13,AK$4-1))*'Stage Schedule &amp; Costs (2)'!$H13</f>
        <v>0</v>
      </c>
      <c r="AX13" s="156" t="n">
        <f aca="false">MAX(0,MIN('Stage Schedule &amp; Costs (2)'!$F13,AL$4)-MAX('Stage Schedule &amp; Costs (2)'!$E13,AL$4-1))*'Stage Schedule &amp; Costs (2)'!$H13</f>
        <v>0</v>
      </c>
      <c r="AY13" s="156" t="n">
        <f aca="false">MAX(0,MIN('Stage Schedule &amp; Costs (2)'!$F13,AM$4)-MAX('Stage Schedule &amp; Costs (2)'!$E13,AM$4-1))*'Stage Schedule &amp; Costs (2)'!$H13</f>
        <v>0</v>
      </c>
      <c r="AZ13" s="156" t="n">
        <f aca="false">MAX(0,MIN('Stage Schedule &amp; Costs (2)'!$F13,AN$4)-MAX('Stage Schedule &amp; Costs (2)'!$E13,AN$4-1))*'Stage Schedule &amp; Costs (2)'!$H13</f>
        <v>0</v>
      </c>
      <c r="BA13" s="156" t="n">
        <f aca="false">MAX(0,MIN('Stage Schedule &amp; Costs (2)'!$F13,AO$4)-MAX('Stage Schedule &amp; Costs (2)'!$E13,AO$4-1))*'Stage Schedule &amp; Costs (2)'!$H13</f>
        <v>0</v>
      </c>
      <c r="BB13" s="156" t="n">
        <f aca="false">MAX(0,MIN('Stage Schedule &amp; Costs (2)'!$F13,AP$4)-MAX('Stage Schedule &amp; Costs (2)'!$E13,AP$4-1))*'Stage Schedule &amp; Costs (2)'!$H13</f>
        <v>0</v>
      </c>
      <c r="BC13" s="156" t="n">
        <f aca="false">MAX(0,MIN('Stage Schedule &amp; Costs (2)'!$F13,AQ$4)-MAX('Stage Schedule &amp; Costs (2)'!$E13,AQ$4-1))*'Stage Schedule &amp; Costs (2)'!$H13</f>
        <v>0</v>
      </c>
      <c r="BD13" s="156" t="n">
        <f aca="false">MAX(0,MIN('Stage Schedule &amp; Costs (2)'!$F13,AR$4)-MAX('Stage Schedule &amp; Costs (2)'!$E13,AR$4-1))*'Stage Schedule &amp; Costs (2)'!$H13</f>
        <v>0</v>
      </c>
      <c r="BE13" s="156" t="n">
        <f aca="false">MAX(0,MIN('Stage Schedule &amp; Costs (2)'!$F13,AS$4)-MAX('Stage Schedule &amp; Costs (2)'!$E13,AS$4-1))*'Stage Schedule &amp; Costs (2)'!$H13</f>
        <v>0</v>
      </c>
      <c r="BF13" s="156" t="n">
        <f aca="false">MAX(0,MIN('Stage Schedule &amp; Costs (2)'!$F13,AT$4)-MAX('Stage Schedule &amp; Costs (2)'!$E13,AT$4-1))*'Stage Schedule &amp; Costs (2)'!$H13</f>
        <v>0</v>
      </c>
      <c r="BG13" s="156" t="n">
        <f aca="false">MAX(0,MIN('Stage Schedule &amp; Costs (2)'!$F13,AU$4)-MAX('Stage Schedule &amp; Costs (2)'!$E13,AU$4-1))*'Stage Schedule &amp; Costs (2)'!$H13</f>
        <v>0</v>
      </c>
      <c r="BH13" s="156" t="n">
        <f aca="false">MAX(0,MIN('Stage Schedule &amp; Costs (2)'!$F13,AV$4)-MAX('Stage Schedule &amp; Costs (2)'!$E13,AV$4-1))*'Stage Schedule &amp; Costs (2)'!$H13</f>
        <v>0</v>
      </c>
      <c r="BI13" s="156" t="n">
        <f aca="false">MAX(0,MIN('Stage Schedule &amp; Costs (2)'!$F13,AW$4)-MAX('Stage Schedule &amp; Costs (2)'!$E13,AW$4-1))*'Stage Schedule &amp; Costs (2)'!$H13</f>
        <v>0</v>
      </c>
      <c r="BJ13" s="156" t="n">
        <f aca="false">MAX(0,MIN('Stage Schedule &amp; Costs (2)'!$F13,AX$4)-MAX('Stage Schedule &amp; Costs (2)'!$E13,AX$4-1))*'Stage Schedule &amp; Costs (2)'!$H13</f>
        <v>0</v>
      </c>
      <c r="BK13" s="156" t="n">
        <f aca="false">MAX(0,MIN('Stage Schedule &amp; Costs (2)'!$F13,AY$4)-MAX('Stage Schedule &amp; Costs (2)'!$E13,AY$4-1))*'Stage Schedule &amp; Costs (2)'!$H13</f>
        <v>0</v>
      </c>
      <c r="BL13" s="156" t="n">
        <f aca="false">MAX(0,MIN('Stage Schedule &amp; Costs (2)'!$F13,AZ$4)-MAX('Stage Schedule &amp; Costs (2)'!$E13,AZ$4-1))*'Stage Schedule &amp; Costs (2)'!$H13</f>
        <v>0</v>
      </c>
      <c r="BM13" s="156" t="n">
        <f aca="false">MAX(0,MIN('Stage Schedule &amp; Costs (2)'!$F13,BA$4)-MAX('Stage Schedule &amp; Costs (2)'!$E13,BA$4-1))*'Stage Schedule &amp; Costs (2)'!$H13</f>
        <v>0</v>
      </c>
      <c r="BN13" s="156" t="n">
        <f aca="false">MAX(0,MIN('Stage Schedule &amp; Costs (2)'!$F13,BB$4)-MAX('Stage Schedule &amp; Costs (2)'!$E13,BB$4-1))*'Stage Schedule &amp; Costs (2)'!$H13</f>
        <v>0</v>
      </c>
      <c r="BO13" s="156" t="n">
        <f aca="false">MAX(0,MIN('Stage Schedule &amp; Costs (2)'!$F13,BC$4)-MAX('Stage Schedule &amp; Costs (2)'!$E13,BC$4-1))*'Stage Schedule &amp; Costs (2)'!$H13</f>
        <v>0</v>
      </c>
      <c r="BP13" s="156" t="n">
        <f aca="false">MAX(0,MIN('Stage Schedule &amp; Costs (2)'!$F13,BD$4)-MAX('Stage Schedule &amp; Costs (2)'!$E13,BD$4-1))*'Stage Schedule &amp; Costs (2)'!$H13</f>
        <v>0</v>
      </c>
      <c r="BQ13" s="156" t="n">
        <f aca="false">MAX(0,MIN('Stage Schedule &amp; Costs (2)'!$F13,BE$4)-MAX('Stage Schedule &amp; Costs (2)'!$E13,BE$4-1))*'Stage Schedule &amp; Costs (2)'!$H13</f>
        <v>0</v>
      </c>
    </row>
    <row r="14" customFormat="false" ht="15" hidden="false" customHeight="true" outlineLevel="0" collapsed="false">
      <c r="A14" s="157" t="n">
        <f aca="false">'Stage Schedule &amp; Costs (2)'!A14</f>
        <v>10</v>
      </c>
      <c r="B14" s="158" t="str">
        <f aca="false">'Stage Schedule &amp; Costs (2)'!B14&amp;" - "&amp;'Stage Schedule &amp; Costs (2)'!C14</f>
        <v> - 1st Floor</v>
      </c>
      <c r="C14" s="159" t="n">
        <f aca="false">SUM(P14:BQ14)</f>
        <v>330000</v>
      </c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 t="n">
        <f aca="false">MAX(0,MIN('Stage Schedule &amp; Costs (2)'!$F14,D$4)-MAX('Stage Schedule &amp; Costs (2)'!$E14,D$4-1))*'Stage Schedule &amp; Costs (2)'!$H14</f>
        <v>0</v>
      </c>
      <c r="Q14" s="159" t="n">
        <f aca="false">MAX(0,MIN('Stage Schedule &amp; Costs (2)'!$F14,E$4)-MAX('Stage Schedule &amp; Costs (2)'!$E14,E$4-1))*'Stage Schedule &amp; Costs (2)'!$H14</f>
        <v>0</v>
      </c>
      <c r="R14" s="159" t="n">
        <f aca="false">MAX(0,MIN('Stage Schedule &amp; Costs (2)'!$F14,F$4)-MAX('Stage Schedule &amp; Costs (2)'!$E14,F$4-1))*'Stage Schedule &amp; Costs (2)'!$H14</f>
        <v>0</v>
      </c>
      <c r="S14" s="159" t="n">
        <f aca="false">MAX(0,MIN('Stage Schedule &amp; Costs (2)'!$F14,G$4)-MAX('Stage Schedule &amp; Costs (2)'!$E14,G$4-1))*'Stage Schedule &amp; Costs (2)'!$H14</f>
        <v>0</v>
      </c>
      <c r="T14" s="159" t="n">
        <f aca="false">MAX(0,MIN('Stage Schedule &amp; Costs (2)'!$F14,H$4)-MAX('Stage Schedule &amp; Costs (2)'!$E14,H$4-1))*'Stage Schedule &amp; Costs (2)'!$H14</f>
        <v>0</v>
      </c>
      <c r="U14" s="159" t="n">
        <f aca="false">MAX(0,MIN('Stage Schedule &amp; Costs (2)'!$F14,I$4)-MAX('Stage Schedule &amp; Costs (2)'!$E14,I$4-1))*'Stage Schedule &amp; Costs (2)'!$H14</f>
        <v>0</v>
      </c>
      <c r="V14" s="159" t="n">
        <f aca="false">MAX(0,MIN('Stage Schedule &amp; Costs (2)'!$F14,J$4)-MAX('Stage Schedule &amp; Costs (2)'!$E14,J$4-1))*'Stage Schedule &amp; Costs (2)'!$H14</f>
        <v>0</v>
      </c>
      <c r="W14" s="159" t="n">
        <f aca="false">MAX(0,MIN('Stage Schedule &amp; Costs (2)'!$F14,K$4)-MAX('Stage Schedule &amp; Costs (2)'!$E14,K$4-1))*'Stage Schedule &amp; Costs (2)'!$H14</f>
        <v>0</v>
      </c>
      <c r="X14" s="159" t="n">
        <f aca="false">MAX(0,MIN('Stage Schedule &amp; Costs (2)'!$F14,L$4)-MAX('Stage Schedule &amp; Costs (2)'!$E14,L$4-1))*'Stage Schedule &amp; Costs (2)'!$H14</f>
        <v>0</v>
      </c>
      <c r="Y14" s="159" t="n">
        <f aca="false">MAX(0,MIN('Stage Schedule &amp; Costs (2)'!$F14,M$4)-MAX('Stage Schedule &amp; Costs (2)'!$E14,M$4-1))*'Stage Schedule &amp; Costs (2)'!$H14</f>
        <v>0</v>
      </c>
      <c r="Z14" s="159" t="n">
        <f aca="false">MAX(0,MIN('Stage Schedule &amp; Costs (2)'!$F14,N$4)-MAX('Stage Schedule &amp; Costs (2)'!$E14,N$4-1))*'Stage Schedule &amp; Costs (2)'!$H14</f>
        <v>0</v>
      </c>
      <c r="AA14" s="159" t="n">
        <f aca="false">MAX(0,MIN('Stage Schedule &amp; Costs (2)'!$F14,O$4)-MAX('Stage Schedule &amp; Costs (2)'!$E14,O$4-1))*'Stage Schedule &amp; Costs (2)'!$H14</f>
        <v>0</v>
      </c>
      <c r="AB14" s="159" t="n">
        <f aca="false">MAX(0,MIN('Stage Schedule &amp; Costs (2)'!$F14,P$4)-MAX('Stage Schedule &amp; Costs (2)'!$E14,P$4-1))*'Stage Schedule &amp; Costs (2)'!$H14</f>
        <v>0</v>
      </c>
      <c r="AC14" s="159" t="n">
        <f aca="false">MAX(0,MIN('Stage Schedule &amp; Costs (2)'!$F14,Q$4)-MAX('Stage Schedule &amp; Costs (2)'!$E14,Q$4-1))*'Stage Schedule &amp; Costs (2)'!$H14</f>
        <v>0</v>
      </c>
      <c r="AD14" s="159" t="n">
        <f aca="false">MAX(0,MIN('Stage Schedule &amp; Costs (2)'!$F14,R$4)-MAX('Stage Schedule &amp; Costs (2)'!$E14,R$4-1))*'Stage Schedule &amp; Costs (2)'!$H14</f>
        <v>0</v>
      </c>
      <c r="AE14" s="159" t="n">
        <f aca="false">MAX(0,MIN('Stage Schedule &amp; Costs (2)'!$F14,S$4)-MAX('Stage Schedule &amp; Costs (2)'!$E14,S$4-1))*'Stage Schedule &amp; Costs (2)'!$H14</f>
        <v>0</v>
      </c>
      <c r="AF14" s="159" t="n">
        <f aca="false">MAX(0,MIN('Stage Schedule &amp; Costs (2)'!$F14,T$4)-MAX('Stage Schedule &amp; Costs (2)'!$E14,T$4-1))*'Stage Schedule &amp; Costs (2)'!$H14</f>
        <v>0</v>
      </c>
      <c r="AG14" s="159" t="n">
        <f aca="false">MAX(0,MIN('Stage Schedule &amp; Costs (2)'!$F14,U$4)-MAX('Stage Schedule &amp; Costs (2)'!$E14,U$4-1))*'Stage Schedule &amp; Costs (2)'!$H14</f>
        <v>0</v>
      </c>
      <c r="AH14" s="159" t="n">
        <f aca="false">MAX(0,MIN('Stage Schedule &amp; Costs (2)'!$F14,V$4)-MAX('Stage Schedule &amp; Costs (2)'!$E14,V$4-1))*'Stage Schedule &amp; Costs (2)'!$H14</f>
        <v>0</v>
      </c>
      <c r="AI14" s="159" t="n">
        <f aca="false">MAX(0,MIN('Stage Schedule &amp; Costs (2)'!$F14,W$4)-MAX('Stage Schedule &amp; Costs (2)'!$E14,W$4-1))*'Stage Schedule &amp; Costs (2)'!$H14</f>
        <v>0</v>
      </c>
      <c r="AJ14" s="159" t="n">
        <f aca="false">MAX(0,MIN('Stage Schedule &amp; Costs (2)'!$F14,X$4)-MAX('Stage Schedule &amp; Costs (2)'!$E14,X$4-1))*'Stage Schedule &amp; Costs (2)'!$H14</f>
        <v>0</v>
      </c>
      <c r="AK14" s="159" t="n">
        <f aca="false">MAX(0,MIN('Stage Schedule &amp; Costs (2)'!$F14,Y$4)-MAX('Stage Schedule &amp; Costs (2)'!$E14,Y$4-1))*'Stage Schedule &amp; Costs (2)'!$H14</f>
        <v>220000</v>
      </c>
      <c r="AL14" s="159" t="n">
        <f aca="false">MAX(0,MIN('Stage Schedule &amp; Costs (2)'!$F14,Z$4)-MAX('Stage Schedule &amp; Costs (2)'!$E14,Z$4-1))*'Stage Schedule &amp; Costs (2)'!$H14</f>
        <v>110000</v>
      </c>
      <c r="AM14" s="159" t="n">
        <f aca="false">MAX(0,MIN('Stage Schedule &amp; Costs (2)'!$F14,AA$4)-MAX('Stage Schedule &amp; Costs (2)'!$E14,AA$4-1))*'Stage Schedule &amp; Costs (2)'!$H14</f>
        <v>0</v>
      </c>
      <c r="AN14" s="159" t="n">
        <f aca="false">MAX(0,MIN('Stage Schedule &amp; Costs (2)'!$F14,AB$4)-MAX('Stage Schedule &amp; Costs (2)'!$E14,AB$4-1))*'Stage Schedule &amp; Costs (2)'!$H14</f>
        <v>0</v>
      </c>
      <c r="AO14" s="159" t="n">
        <f aca="false">MAX(0,MIN('Stage Schedule &amp; Costs (2)'!$F14,AC$4)-MAX('Stage Schedule &amp; Costs (2)'!$E14,AC$4-1))*'Stage Schedule &amp; Costs (2)'!$H14</f>
        <v>0</v>
      </c>
      <c r="AP14" s="159" t="n">
        <f aca="false">MAX(0,MIN('Stage Schedule &amp; Costs (2)'!$F14,AD$4)-MAX('Stage Schedule &amp; Costs (2)'!$E14,AD$4-1))*'Stage Schedule &amp; Costs (2)'!$H14</f>
        <v>0</v>
      </c>
      <c r="AQ14" s="159" t="n">
        <f aca="false">MAX(0,MIN('Stage Schedule &amp; Costs (2)'!$F14,AE$4)-MAX('Stage Schedule &amp; Costs (2)'!$E14,AE$4-1))*'Stage Schedule &amp; Costs (2)'!$H14</f>
        <v>0</v>
      </c>
      <c r="AR14" s="159" t="n">
        <f aca="false">MAX(0,MIN('Stage Schedule &amp; Costs (2)'!$F14,AF$4)-MAX('Stage Schedule &amp; Costs (2)'!$E14,AF$4-1))*'Stage Schedule &amp; Costs (2)'!$H14</f>
        <v>0</v>
      </c>
      <c r="AS14" s="159" t="n">
        <f aca="false">MAX(0,MIN('Stage Schedule &amp; Costs (2)'!$F14,AG$4)-MAX('Stage Schedule &amp; Costs (2)'!$E14,AG$4-1))*'Stage Schedule &amp; Costs (2)'!$H14</f>
        <v>0</v>
      </c>
      <c r="AT14" s="159" t="n">
        <f aca="false">MAX(0,MIN('Stage Schedule &amp; Costs (2)'!$F14,AH$4)-MAX('Stage Schedule &amp; Costs (2)'!$E14,AH$4-1))*'Stage Schedule &amp; Costs (2)'!$H14</f>
        <v>0</v>
      </c>
      <c r="AU14" s="159" t="n">
        <f aca="false">MAX(0,MIN('Stage Schedule &amp; Costs (2)'!$F14,AI$4)-MAX('Stage Schedule &amp; Costs (2)'!$E14,AI$4-1))*'Stage Schedule &amp; Costs (2)'!$H14</f>
        <v>0</v>
      </c>
      <c r="AV14" s="159" t="n">
        <f aca="false">MAX(0,MIN('Stage Schedule &amp; Costs (2)'!$F14,AJ$4)-MAX('Stage Schedule &amp; Costs (2)'!$E14,AJ$4-1))*'Stage Schedule &amp; Costs (2)'!$H14</f>
        <v>0</v>
      </c>
      <c r="AW14" s="159" t="n">
        <f aca="false">MAX(0,MIN('Stage Schedule &amp; Costs (2)'!$F14,AK$4)-MAX('Stage Schedule &amp; Costs (2)'!$E14,AK$4-1))*'Stage Schedule &amp; Costs (2)'!$H14</f>
        <v>0</v>
      </c>
      <c r="AX14" s="159" t="n">
        <f aca="false">MAX(0,MIN('Stage Schedule &amp; Costs (2)'!$F14,AL$4)-MAX('Stage Schedule &amp; Costs (2)'!$E14,AL$4-1))*'Stage Schedule &amp; Costs (2)'!$H14</f>
        <v>0</v>
      </c>
      <c r="AY14" s="159" t="n">
        <f aca="false">MAX(0,MIN('Stage Schedule &amp; Costs (2)'!$F14,AM$4)-MAX('Stage Schedule &amp; Costs (2)'!$E14,AM$4-1))*'Stage Schedule &amp; Costs (2)'!$H14</f>
        <v>0</v>
      </c>
      <c r="AZ14" s="159" t="n">
        <f aca="false">MAX(0,MIN('Stage Schedule &amp; Costs (2)'!$F14,AN$4)-MAX('Stage Schedule &amp; Costs (2)'!$E14,AN$4-1))*'Stage Schedule &amp; Costs (2)'!$H14</f>
        <v>0</v>
      </c>
      <c r="BA14" s="159" t="n">
        <f aca="false">MAX(0,MIN('Stage Schedule &amp; Costs (2)'!$F14,AO$4)-MAX('Stage Schedule &amp; Costs (2)'!$E14,AO$4-1))*'Stage Schedule &amp; Costs (2)'!$H14</f>
        <v>0</v>
      </c>
      <c r="BB14" s="159" t="n">
        <f aca="false">MAX(0,MIN('Stage Schedule &amp; Costs (2)'!$F14,AP$4)-MAX('Stage Schedule &amp; Costs (2)'!$E14,AP$4-1))*'Stage Schedule &amp; Costs (2)'!$H14</f>
        <v>0</v>
      </c>
      <c r="BC14" s="159" t="n">
        <f aca="false">MAX(0,MIN('Stage Schedule &amp; Costs (2)'!$F14,AQ$4)-MAX('Stage Schedule &amp; Costs (2)'!$E14,AQ$4-1))*'Stage Schedule &amp; Costs (2)'!$H14</f>
        <v>0</v>
      </c>
      <c r="BD14" s="159" t="n">
        <f aca="false">MAX(0,MIN('Stage Schedule &amp; Costs (2)'!$F14,AR$4)-MAX('Stage Schedule &amp; Costs (2)'!$E14,AR$4-1))*'Stage Schedule &amp; Costs (2)'!$H14</f>
        <v>0</v>
      </c>
      <c r="BE14" s="159" t="n">
        <f aca="false">MAX(0,MIN('Stage Schedule &amp; Costs (2)'!$F14,AS$4)-MAX('Stage Schedule &amp; Costs (2)'!$E14,AS$4-1))*'Stage Schedule &amp; Costs (2)'!$H14</f>
        <v>0</v>
      </c>
      <c r="BF14" s="159" t="n">
        <f aca="false">MAX(0,MIN('Stage Schedule &amp; Costs (2)'!$F14,AT$4)-MAX('Stage Schedule &amp; Costs (2)'!$E14,AT$4-1))*'Stage Schedule &amp; Costs (2)'!$H14</f>
        <v>0</v>
      </c>
      <c r="BG14" s="159" t="n">
        <f aca="false">MAX(0,MIN('Stage Schedule &amp; Costs (2)'!$F14,AU$4)-MAX('Stage Schedule &amp; Costs (2)'!$E14,AU$4-1))*'Stage Schedule &amp; Costs (2)'!$H14</f>
        <v>0</v>
      </c>
      <c r="BH14" s="159" t="n">
        <f aca="false">MAX(0,MIN('Stage Schedule &amp; Costs (2)'!$F14,AV$4)-MAX('Stage Schedule &amp; Costs (2)'!$E14,AV$4-1))*'Stage Schedule &amp; Costs (2)'!$H14</f>
        <v>0</v>
      </c>
      <c r="BI14" s="159" t="n">
        <f aca="false">MAX(0,MIN('Stage Schedule &amp; Costs (2)'!$F14,AW$4)-MAX('Stage Schedule &amp; Costs (2)'!$E14,AW$4-1))*'Stage Schedule &amp; Costs (2)'!$H14</f>
        <v>0</v>
      </c>
      <c r="BJ14" s="159" t="n">
        <f aca="false">MAX(0,MIN('Stage Schedule &amp; Costs (2)'!$F14,AX$4)-MAX('Stage Schedule &amp; Costs (2)'!$E14,AX$4-1))*'Stage Schedule &amp; Costs (2)'!$H14</f>
        <v>0</v>
      </c>
      <c r="BK14" s="159" t="n">
        <f aca="false">MAX(0,MIN('Stage Schedule &amp; Costs (2)'!$F14,AY$4)-MAX('Stage Schedule &amp; Costs (2)'!$E14,AY$4-1))*'Stage Schedule &amp; Costs (2)'!$H14</f>
        <v>0</v>
      </c>
      <c r="BL14" s="159" t="n">
        <f aca="false">MAX(0,MIN('Stage Schedule &amp; Costs (2)'!$F14,AZ$4)-MAX('Stage Schedule &amp; Costs (2)'!$E14,AZ$4-1))*'Stage Schedule &amp; Costs (2)'!$H14</f>
        <v>0</v>
      </c>
      <c r="BM14" s="159" t="n">
        <f aca="false">MAX(0,MIN('Stage Schedule &amp; Costs (2)'!$F14,BA$4)-MAX('Stage Schedule &amp; Costs (2)'!$E14,BA$4-1))*'Stage Schedule &amp; Costs (2)'!$H14</f>
        <v>0</v>
      </c>
      <c r="BN14" s="159" t="n">
        <f aca="false">MAX(0,MIN('Stage Schedule &amp; Costs (2)'!$F14,BB$4)-MAX('Stage Schedule &amp; Costs (2)'!$E14,BB$4-1))*'Stage Schedule &amp; Costs (2)'!$H14</f>
        <v>0</v>
      </c>
      <c r="BO14" s="159" t="n">
        <f aca="false">MAX(0,MIN('Stage Schedule &amp; Costs (2)'!$F14,BC$4)-MAX('Stage Schedule &amp; Costs (2)'!$E14,BC$4-1))*'Stage Schedule &amp; Costs (2)'!$H14</f>
        <v>0</v>
      </c>
      <c r="BP14" s="159" t="n">
        <f aca="false">MAX(0,MIN('Stage Schedule &amp; Costs (2)'!$F14,BD$4)-MAX('Stage Schedule &amp; Costs (2)'!$E14,BD$4-1))*'Stage Schedule &amp; Costs (2)'!$H14</f>
        <v>0</v>
      </c>
      <c r="BQ14" s="159" t="n">
        <f aca="false">MAX(0,MIN('Stage Schedule &amp; Costs (2)'!$F14,BE$4)-MAX('Stage Schedule &amp; Costs (2)'!$E14,BE$4-1))*'Stage Schedule &amp; Costs (2)'!$H14</f>
        <v>0</v>
      </c>
    </row>
    <row r="15" customFormat="false" ht="15" hidden="false" customHeight="true" outlineLevel="0" collapsed="false">
      <c r="A15" s="154" t="n">
        <f aca="false">'Stage Schedule &amp; Costs (2)'!A15</f>
        <v>11</v>
      </c>
      <c r="B15" s="155" t="str">
        <f aca="false">'Stage Schedule &amp; Costs (2)'!B15&amp;" - "&amp;'Stage Schedule &amp; Costs (2)'!C15</f>
        <v> - 2nd Floor</v>
      </c>
      <c r="C15" s="156" t="n">
        <f aca="false">SUM(P15:BQ15)</f>
        <v>330000</v>
      </c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 t="n">
        <f aca="false">MAX(0,MIN('Stage Schedule &amp; Costs (2)'!$F15,D$4)-MAX('Stage Schedule &amp; Costs (2)'!$E15,D$4-1))*'Stage Schedule &amp; Costs (2)'!$H15</f>
        <v>0</v>
      </c>
      <c r="Q15" s="156" t="n">
        <f aca="false">MAX(0,MIN('Stage Schedule &amp; Costs (2)'!$F15,E$4)-MAX('Stage Schedule &amp; Costs (2)'!$E15,E$4-1))*'Stage Schedule &amp; Costs (2)'!$H15</f>
        <v>0</v>
      </c>
      <c r="R15" s="156" t="n">
        <f aca="false">MAX(0,MIN('Stage Schedule &amp; Costs (2)'!$F15,F$4)-MAX('Stage Schedule &amp; Costs (2)'!$E15,F$4-1))*'Stage Schedule &amp; Costs (2)'!$H15</f>
        <v>0</v>
      </c>
      <c r="S15" s="156" t="n">
        <f aca="false">MAX(0,MIN('Stage Schedule &amp; Costs (2)'!$F15,G$4)-MAX('Stage Schedule &amp; Costs (2)'!$E15,G$4-1))*'Stage Schedule &amp; Costs (2)'!$H15</f>
        <v>0</v>
      </c>
      <c r="T15" s="156" t="n">
        <f aca="false">MAX(0,MIN('Stage Schedule &amp; Costs (2)'!$F15,H$4)-MAX('Stage Schedule &amp; Costs (2)'!$E15,H$4-1))*'Stage Schedule &amp; Costs (2)'!$H15</f>
        <v>0</v>
      </c>
      <c r="U15" s="156" t="n">
        <f aca="false">MAX(0,MIN('Stage Schedule &amp; Costs (2)'!$F15,I$4)-MAX('Stage Schedule &amp; Costs (2)'!$E15,I$4-1))*'Stage Schedule &amp; Costs (2)'!$H15</f>
        <v>0</v>
      </c>
      <c r="V15" s="156" t="n">
        <f aca="false">MAX(0,MIN('Stage Schedule &amp; Costs (2)'!$F15,J$4)-MAX('Stage Schedule &amp; Costs (2)'!$E15,J$4-1))*'Stage Schedule &amp; Costs (2)'!$H15</f>
        <v>0</v>
      </c>
      <c r="W15" s="156" t="n">
        <f aca="false">MAX(0,MIN('Stage Schedule &amp; Costs (2)'!$F15,K$4)-MAX('Stage Schedule &amp; Costs (2)'!$E15,K$4-1))*'Stage Schedule &amp; Costs (2)'!$H15</f>
        <v>0</v>
      </c>
      <c r="X15" s="156" t="n">
        <f aca="false">MAX(0,MIN('Stage Schedule &amp; Costs (2)'!$F15,L$4)-MAX('Stage Schedule &amp; Costs (2)'!$E15,L$4-1))*'Stage Schedule &amp; Costs (2)'!$H15</f>
        <v>0</v>
      </c>
      <c r="Y15" s="156" t="n">
        <f aca="false">MAX(0,MIN('Stage Schedule &amp; Costs (2)'!$F15,M$4)-MAX('Stage Schedule &amp; Costs (2)'!$E15,M$4-1))*'Stage Schedule &amp; Costs (2)'!$H15</f>
        <v>0</v>
      </c>
      <c r="Z15" s="156" t="n">
        <f aca="false">MAX(0,MIN('Stage Schedule &amp; Costs (2)'!$F15,N$4)-MAX('Stage Schedule &amp; Costs (2)'!$E15,N$4-1))*'Stage Schedule &amp; Costs (2)'!$H15</f>
        <v>0</v>
      </c>
      <c r="AA15" s="156" t="n">
        <f aca="false">MAX(0,MIN('Stage Schedule &amp; Costs (2)'!$F15,O$4)-MAX('Stage Schedule &amp; Costs (2)'!$E15,O$4-1))*'Stage Schedule &amp; Costs (2)'!$H15</f>
        <v>0</v>
      </c>
      <c r="AB15" s="156" t="n">
        <f aca="false">MAX(0,MIN('Stage Schedule &amp; Costs (2)'!$F15,P$4)-MAX('Stage Schedule &amp; Costs (2)'!$E15,P$4-1))*'Stage Schedule &amp; Costs (2)'!$H15</f>
        <v>0</v>
      </c>
      <c r="AC15" s="156" t="n">
        <f aca="false">MAX(0,MIN('Stage Schedule &amp; Costs (2)'!$F15,Q$4)-MAX('Stage Schedule &amp; Costs (2)'!$E15,Q$4-1))*'Stage Schedule &amp; Costs (2)'!$H15</f>
        <v>0</v>
      </c>
      <c r="AD15" s="156" t="n">
        <f aca="false">MAX(0,MIN('Stage Schedule &amp; Costs (2)'!$F15,R$4)-MAX('Stage Schedule &amp; Costs (2)'!$E15,R$4-1))*'Stage Schedule &amp; Costs (2)'!$H15</f>
        <v>0</v>
      </c>
      <c r="AE15" s="156" t="n">
        <f aca="false">MAX(0,MIN('Stage Schedule &amp; Costs (2)'!$F15,S$4)-MAX('Stage Schedule &amp; Costs (2)'!$E15,S$4-1))*'Stage Schedule &amp; Costs (2)'!$H15</f>
        <v>0</v>
      </c>
      <c r="AF15" s="156" t="n">
        <f aca="false">MAX(0,MIN('Stage Schedule &amp; Costs (2)'!$F15,T$4)-MAX('Stage Schedule &amp; Costs (2)'!$E15,T$4-1))*'Stage Schedule &amp; Costs (2)'!$H15</f>
        <v>0</v>
      </c>
      <c r="AG15" s="156" t="n">
        <f aca="false">MAX(0,MIN('Stage Schedule &amp; Costs (2)'!$F15,U$4)-MAX('Stage Schedule &amp; Costs (2)'!$E15,U$4-1))*'Stage Schedule &amp; Costs (2)'!$H15</f>
        <v>0</v>
      </c>
      <c r="AH15" s="156" t="n">
        <f aca="false">MAX(0,MIN('Stage Schedule &amp; Costs (2)'!$F15,V$4)-MAX('Stage Schedule &amp; Costs (2)'!$E15,V$4-1))*'Stage Schedule &amp; Costs (2)'!$H15</f>
        <v>0</v>
      </c>
      <c r="AI15" s="156" t="n">
        <f aca="false">MAX(0,MIN('Stage Schedule &amp; Costs (2)'!$F15,W$4)-MAX('Stage Schedule &amp; Costs (2)'!$E15,W$4-1))*'Stage Schedule &amp; Costs (2)'!$H15</f>
        <v>0</v>
      </c>
      <c r="AJ15" s="156" t="n">
        <f aca="false">MAX(0,MIN('Stage Schedule &amp; Costs (2)'!$F15,X$4)-MAX('Stage Schedule &amp; Costs (2)'!$E15,X$4-1))*'Stage Schedule &amp; Costs (2)'!$H15</f>
        <v>0</v>
      </c>
      <c r="AK15" s="156" t="n">
        <f aca="false">MAX(0,MIN('Stage Schedule &amp; Costs (2)'!$F15,Y$4)-MAX('Stage Schedule &amp; Costs (2)'!$E15,Y$4-1))*'Stage Schedule &amp; Costs (2)'!$H15</f>
        <v>0</v>
      </c>
      <c r="AL15" s="156" t="n">
        <f aca="false">MAX(0,MIN('Stage Schedule &amp; Costs (2)'!$F15,Z$4)-MAX('Stage Schedule &amp; Costs (2)'!$E15,Z$4-1))*'Stage Schedule &amp; Costs (2)'!$H15</f>
        <v>110000</v>
      </c>
      <c r="AM15" s="156" t="n">
        <f aca="false">MAX(0,MIN('Stage Schedule &amp; Costs (2)'!$F15,AA$4)-MAX('Stage Schedule &amp; Costs (2)'!$E15,AA$4-1))*'Stage Schedule &amp; Costs (2)'!$H15</f>
        <v>220000</v>
      </c>
      <c r="AN15" s="156" t="n">
        <f aca="false">MAX(0,MIN('Stage Schedule &amp; Costs (2)'!$F15,AB$4)-MAX('Stage Schedule &amp; Costs (2)'!$E15,AB$4-1))*'Stage Schedule &amp; Costs (2)'!$H15</f>
        <v>0</v>
      </c>
      <c r="AO15" s="156" t="n">
        <f aca="false">MAX(0,MIN('Stage Schedule &amp; Costs (2)'!$F15,AC$4)-MAX('Stage Schedule &amp; Costs (2)'!$E15,AC$4-1))*'Stage Schedule &amp; Costs (2)'!$H15</f>
        <v>0</v>
      </c>
      <c r="AP15" s="156" t="n">
        <f aca="false">MAX(0,MIN('Stage Schedule &amp; Costs (2)'!$F15,AD$4)-MAX('Stage Schedule &amp; Costs (2)'!$E15,AD$4-1))*'Stage Schedule &amp; Costs (2)'!$H15</f>
        <v>0</v>
      </c>
      <c r="AQ15" s="156" t="n">
        <f aca="false">MAX(0,MIN('Stage Schedule &amp; Costs (2)'!$F15,AE$4)-MAX('Stage Schedule &amp; Costs (2)'!$E15,AE$4-1))*'Stage Schedule &amp; Costs (2)'!$H15</f>
        <v>0</v>
      </c>
      <c r="AR15" s="156" t="n">
        <f aca="false">MAX(0,MIN('Stage Schedule &amp; Costs (2)'!$F15,AF$4)-MAX('Stage Schedule &amp; Costs (2)'!$E15,AF$4-1))*'Stage Schedule &amp; Costs (2)'!$H15</f>
        <v>0</v>
      </c>
      <c r="AS15" s="156" t="n">
        <f aca="false">MAX(0,MIN('Stage Schedule &amp; Costs (2)'!$F15,AG$4)-MAX('Stage Schedule &amp; Costs (2)'!$E15,AG$4-1))*'Stage Schedule &amp; Costs (2)'!$H15</f>
        <v>0</v>
      </c>
      <c r="AT15" s="156" t="n">
        <f aca="false">MAX(0,MIN('Stage Schedule &amp; Costs (2)'!$F15,AH$4)-MAX('Stage Schedule &amp; Costs (2)'!$E15,AH$4-1))*'Stage Schedule &amp; Costs (2)'!$H15</f>
        <v>0</v>
      </c>
      <c r="AU15" s="156" t="n">
        <f aca="false">MAX(0,MIN('Stage Schedule &amp; Costs (2)'!$F15,AI$4)-MAX('Stage Schedule &amp; Costs (2)'!$E15,AI$4-1))*'Stage Schedule &amp; Costs (2)'!$H15</f>
        <v>0</v>
      </c>
      <c r="AV15" s="156" t="n">
        <f aca="false">MAX(0,MIN('Stage Schedule &amp; Costs (2)'!$F15,AJ$4)-MAX('Stage Schedule &amp; Costs (2)'!$E15,AJ$4-1))*'Stage Schedule &amp; Costs (2)'!$H15</f>
        <v>0</v>
      </c>
      <c r="AW15" s="156" t="n">
        <f aca="false">MAX(0,MIN('Stage Schedule &amp; Costs (2)'!$F15,AK$4)-MAX('Stage Schedule &amp; Costs (2)'!$E15,AK$4-1))*'Stage Schedule &amp; Costs (2)'!$H15</f>
        <v>0</v>
      </c>
      <c r="AX15" s="156" t="n">
        <f aca="false">MAX(0,MIN('Stage Schedule &amp; Costs (2)'!$F15,AL$4)-MAX('Stage Schedule &amp; Costs (2)'!$E15,AL$4-1))*'Stage Schedule &amp; Costs (2)'!$H15</f>
        <v>0</v>
      </c>
      <c r="AY15" s="156" t="n">
        <f aca="false">MAX(0,MIN('Stage Schedule &amp; Costs (2)'!$F15,AM$4)-MAX('Stage Schedule &amp; Costs (2)'!$E15,AM$4-1))*'Stage Schedule &amp; Costs (2)'!$H15</f>
        <v>0</v>
      </c>
      <c r="AZ15" s="156" t="n">
        <f aca="false">MAX(0,MIN('Stage Schedule &amp; Costs (2)'!$F15,AN$4)-MAX('Stage Schedule &amp; Costs (2)'!$E15,AN$4-1))*'Stage Schedule &amp; Costs (2)'!$H15</f>
        <v>0</v>
      </c>
      <c r="BA15" s="156" t="n">
        <f aca="false">MAX(0,MIN('Stage Schedule &amp; Costs (2)'!$F15,AO$4)-MAX('Stage Schedule &amp; Costs (2)'!$E15,AO$4-1))*'Stage Schedule &amp; Costs (2)'!$H15</f>
        <v>0</v>
      </c>
      <c r="BB15" s="156" t="n">
        <f aca="false">MAX(0,MIN('Stage Schedule &amp; Costs (2)'!$F15,AP$4)-MAX('Stage Schedule &amp; Costs (2)'!$E15,AP$4-1))*'Stage Schedule &amp; Costs (2)'!$H15</f>
        <v>0</v>
      </c>
      <c r="BC15" s="156" t="n">
        <f aca="false">MAX(0,MIN('Stage Schedule &amp; Costs (2)'!$F15,AQ$4)-MAX('Stage Schedule &amp; Costs (2)'!$E15,AQ$4-1))*'Stage Schedule &amp; Costs (2)'!$H15</f>
        <v>0</v>
      </c>
      <c r="BD15" s="156" t="n">
        <f aca="false">MAX(0,MIN('Stage Schedule &amp; Costs (2)'!$F15,AR$4)-MAX('Stage Schedule &amp; Costs (2)'!$E15,AR$4-1))*'Stage Schedule &amp; Costs (2)'!$H15</f>
        <v>0</v>
      </c>
      <c r="BE15" s="156" t="n">
        <f aca="false">MAX(0,MIN('Stage Schedule &amp; Costs (2)'!$F15,AS$4)-MAX('Stage Schedule &amp; Costs (2)'!$E15,AS$4-1))*'Stage Schedule &amp; Costs (2)'!$H15</f>
        <v>0</v>
      </c>
      <c r="BF15" s="156" t="n">
        <f aca="false">MAX(0,MIN('Stage Schedule &amp; Costs (2)'!$F15,AT$4)-MAX('Stage Schedule &amp; Costs (2)'!$E15,AT$4-1))*'Stage Schedule &amp; Costs (2)'!$H15</f>
        <v>0</v>
      </c>
      <c r="BG15" s="156" t="n">
        <f aca="false">MAX(0,MIN('Stage Schedule &amp; Costs (2)'!$F15,AU$4)-MAX('Stage Schedule &amp; Costs (2)'!$E15,AU$4-1))*'Stage Schedule &amp; Costs (2)'!$H15</f>
        <v>0</v>
      </c>
      <c r="BH15" s="156" t="n">
        <f aca="false">MAX(0,MIN('Stage Schedule &amp; Costs (2)'!$F15,AV$4)-MAX('Stage Schedule &amp; Costs (2)'!$E15,AV$4-1))*'Stage Schedule &amp; Costs (2)'!$H15</f>
        <v>0</v>
      </c>
      <c r="BI15" s="156" t="n">
        <f aca="false">MAX(0,MIN('Stage Schedule &amp; Costs (2)'!$F15,AW$4)-MAX('Stage Schedule &amp; Costs (2)'!$E15,AW$4-1))*'Stage Schedule &amp; Costs (2)'!$H15</f>
        <v>0</v>
      </c>
      <c r="BJ15" s="156" t="n">
        <f aca="false">MAX(0,MIN('Stage Schedule &amp; Costs (2)'!$F15,AX$4)-MAX('Stage Schedule &amp; Costs (2)'!$E15,AX$4-1))*'Stage Schedule &amp; Costs (2)'!$H15</f>
        <v>0</v>
      </c>
      <c r="BK15" s="156" t="n">
        <f aca="false">MAX(0,MIN('Stage Schedule &amp; Costs (2)'!$F15,AY$4)-MAX('Stage Schedule &amp; Costs (2)'!$E15,AY$4-1))*'Stage Schedule &amp; Costs (2)'!$H15</f>
        <v>0</v>
      </c>
      <c r="BL15" s="156" t="n">
        <f aca="false">MAX(0,MIN('Stage Schedule &amp; Costs (2)'!$F15,AZ$4)-MAX('Stage Schedule &amp; Costs (2)'!$E15,AZ$4-1))*'Stage Schedule &amp; Costs (2)'!$H15</f>
        <v>0</v>
      </c>
      <c r="BM15" s="156" t="n">
        <f aca="false">MAX(0,MIN('Stage Schedule &amp; Costs (2)'!$F15,BA$4)-MAX('Stage Schedule &amp; Costs (2)'!$E15,BA$4-1))*'Stage Schedule &amp; Costs (2)'!$H15</f>
        <v>0</v>
      </c>
      <c r="BN15" s="156" t="n">
        <f aca="false">MAX(0,MIN('Stage Schedule &amp; Costs (2)'!$F15,BB$4)-MAX('Stage Schedule &amp; Costs (2)'!$E15,BB$4-1))*'Stage Schedule &amp; Costs (2)'!$H15</f>
        <v>0</v>
      </c>
      <c r="BO15" s="156" t="n">
        <f aca="false">MAX(0,MIN('Stage Schedule &amp; Costs (2)'!$F15,BC$4)-MAX('Stage Schedule &amp; Costs (2)'!$E15,BC$4-1))*'Stage Schedule &amp; Costs (2)'!$H15</f>
        <v>0</v>
      </c>
      <c r="BP15" s="156" t="n">
        <f aca="false">MAX(0,MIN('Stage Schedule &amp; Costs (2)'!$F15,BD$4)-MAX('Stage Schedule &amp; Costs (2)'!$E15,BD$4-1))*'Stage Schedule &amp; Costs (2)'!$H15</f>
        <v>0</v>
      </c>
      <c r="BQ15" s="156" t="n">
        <f aca="false">MAX(0,MIN('Stage Schedule &amp; Costs (2)'!$F15,BE$4)-MAX('Stage Schedule &amp; Costs (2)'!$E15,BE$4-1))*'Stage Schedule &amp; Costs (2)'!$H15</f>
        <v>0</v>
      </c>
    </row>
    <row r="16" customFormat="false" ht="15" hidden="false" customHeight="true" outlineLevel="0" collapsed="false">
      <c r="A16" s="157" t="n">
        <f aca="false">'Stage Schedule &amp; Costs (2)'!A16</f>
        <v>12</v>
      </c>
      <c r="B16" s="158" t="str">
        <f aca="false">'Stage Schedule &amp; Costs (2)'!B16&amp;" - "&amp;'Stage Schedule &amp; Costs (2)'!C16</f>
        <v> - 3rd Floor</v>
      </c>
      <c r="C16" s="159" t="n">
        <f aca="false">SUM(P16:BQ16)</f>
        <v>0</v>
      </c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 t="n">
        <f aca="false">MAX(0,MIN('Stage Schedule &amp; Costs (2)'!$F16,D$4)-MAX('Stage Schedule &amp; Costs (2)'!$E16,D$4-1))*'Stage Schedule &amp; Costs (2)'!$H16</f>
        <v>0</v>
      </c>
      <c r="Q16" s="159" t="n">
        <f aca="false">MAX(0,MIN('Stage Schedule &amp; Costs (2)'!$F16,E$4)-MAX('Stage Schedule &amp; Costs (2)'!$E16,E$4-1))*'Stage Schedule &amp; Costs (2)'!$H16</f>
        <v>0</v>
      </c>
      <c r="R16" s="159" t="n">
        <f aca="false">MAX(0,MIN('Stage Schedule &amp; Costs (2)'!$F16,F$4)-MAX('Stage Schedule &amp; Costs (2)'!$E16,F$4-1))*'Stage Schedule &amp; Costs (2)'!$H16</f>
        <v>0</v>
      </c>
      <c r="S16" s="159" t="n">
        <f aca="false">MAX(0,MIN('Stage Schedule &amp; Costs (2)'!$F16,G$4)-MAX('Stage Schedule &amp; Costs (2)'!$E16,G$4-1))*'Stage Schedule &amp; Costs (2)'!$H16</f>
        <v>0</v>
      </c>
      <c r="T16" s="159" t="n">
        <f aca="false">MAX(0,MIN('Stage Schedule &amp; Costs (2)'!$F16,H$4)-MAX('Stage Schedule &amp; Costs (2)'!$E16,H$4-1))*'Stage Schedule &amp; Costs (2)'!$H16</f>
        <v>0</v>
      </c>
      <c r="U16" s="159" t="n">
        <f aca="false">MAX(0,MIN('Stage Schedule &amp; Costs (2)'!$F16,I$4)-MAX('Stage Schedule &amp; Costs (2)'!$E16,I$4-1))*'Stage Schedule &amp; Costs (2)'!$H16</f>
        <v>0</v>
      </c>
      <c r="V16" s="159" t="n">
        <f aca="false">MAX(0,MIN('Stage Schedule &amp; Costs (2)'!$F16,J$4)-MAX('Stage Schedule &amp; Costs (2)'!$E16,J$4-1))*'Stage Schedule &amp; Costs (2)'!$H16</f>
        <v>0</v>
      </c>
      <c r="W16" s="159" t="n">
        <f aca="false">MAX(0,MIN('Stage Schedule &amp; Costs (2)'!$F16,K$4)-MAX('Stage Schedule &amp; Costs (2)'!$E16,K$4-1))*'Stage Schedule &amp; Costs (2)'!$H16</f>
        <v>0</v>
      </c>
      <c r="X16" s="159" t="n">
        <f aca="false">MAX(0,MIN('Stage Schedule &amp; Costs (2)'!$F16,L$4)-MAX('Stage Schedule &amp; Costs (2)'!$E16,L$4-1))*'Stage Schedule &amp; Costs (2)'!$H16</f>
        <v>0</v>
      </c>
      <c r="Y16" s="159" t="n">
        <f aca="false">MAX(0,MIN('Stage Schedule &amp; Costs (2)'!$F16,M$4)-MAX('Stage Schedule &amp; Costs (2)'!$E16,M$4-1))*'Stage Schedule &amp; Costs (2)'!$H16</f>
        <v>0</v>
      </c>
      <c r="Z16" s="159" t="n">
        <f aca="false">MAX(0,MIN('Stage Schedule &amp; Costs (2)'!$F16,N$4)-MAX('Stage Schedule &amp; Costs (2)'!$E16,N$4-1))*'Stage Schedule &amp; Costs (2)'!$H16</f>
        <v>0</v>
      </c>
      <c r="AA16" s="159" t="n">
        <f aca="false">MAX(0,MIN('Stage Schedule &amp; Costs (2)'!$F16,O$4)-MAX('Stage Schedule &amp; Costs (2)'!$E16,O$4-1))*'Stage Schedule &amp; Costs (2)'!$H16</f>
        <v>0</v>
      </c>
      <c r="AB16" s="159" t="n">
        <f aca="false">MAX(0,MIN('Stage Schedule &amp; Costs (2)'!$F16,P$4)-MAX('Stage Schedule &amp; Costs (2)'!$E16,P$4-1))*'Stage Schedule &amp; Costs (2)'!$H16</f>
        <v>0</v>
      </c>
      <c r="AC16" s="159" t="n">
        <f aca="false">MAX(0,MIN('Stage Schedule &amp; Costs (2)'!$F16,Q$4)-MAX('Stage Schedule &amp; Costs (2)'!$E16,Q$4-1))*'Stage Schedule &amp; Costs (2)'!$H16</f>
        <v>0</v>
      </c>
      <c r="AD16" s="159" t="n">
        <f aca="false">MAX(0,MIN('Stage Schedule &amp; Costs (2)'!$F16,R$4)-MAX('Stage Schedule &amp; Costs (2)'!$E16,R$4-1))*'Stage Schedule &amp; Costs (2)'!$H16</f>
        <v>0</v>
      </c>
      <c r="AE16" s="159" t="n">
        <f aca="false">MAX(0,MIN('Stage Schedule &amp; Costs (2)'!$F16,S$4)-MAX('Stage Schedule &amp; Costs (2)'!$E16,S$4-1))*'Stage Schedule &amp; Costs (2)'!$H16</f>
        <v>0</v>
      </c>
      <c r="AF16" s="159" t="n">
        <f aca="false">MAX(0,MIN('Stage Schedule &amp; Costs (2)'!$F16,T$4)-MAX('Stage Schedule &amp; Costs (2)'!$E16,T$4-1))*'Stage Schedule &amp; Costs (2)'!$H16</f>
        <v>0</v>
      </c>
      <c r="AG16" s="159" t="n">
        <f aca="false">MAX(0,MIN('Stage Schedule &amp; Costs (2)'!$F16,U$4)-MAX('Stage Schedule &amp; Costs (2)'!$E16,U$4-1))*'Stage Schedule &amp; Costs (2)'!$H16</f>
        <v>0</v>
      </c>
      <c r="AH16" s="159" t="n">
        <f aca="false">MAX(0,MIN('Stage Schedule &amp; Costs (2)'!$F16,V$4)-MAX('Stage Schedule &amp; Costs (2)'!$E16,V$4-1))*'Stage Schedule &amp; Costs (2)'!$H16</f>
        <v>0</v>
      </c>
      <c r="AI16" s="159" t="n">
        <f aca="false">MAX(0,MIN('Stage Schedule &amp; Costs (2)'!$F16,W$4)-MAX('Stage Schedule &amp; Costs (2)'!$E16,W$4-1))*'Stage Schedule &amp; Costs (2)'!$H16</f>
        <v>0</v>
      </c>
      <c r="AJ16" s="159" t="n">
        <f aca="false">MAX(0,MIN('Stage Schedule &amp; Costs (2)'!$F16,X$4)-MAX('Stage Schedule &amp; Costs (2)'!$E16,X$4-1))*'Stage Schedule &amp; Costs (2)'!$H16</f>
        <v>0</v>
      </c>
      <c r="AK16" s="159" t="n">
        <f aca="false">MAX(0,MIN('Stage Schedule &amp; Costs (2)'!$F16,Y$4)-MAX('Stage Schedule &amp; Costs (2)'!$E16,Y$4-1))*'Stage Schedule &amp; Costs (2)'!$H16</f>
        <v>0</v>
      </c>
      <c r="AL16" s="159" t="n">
        <f aca="false">MAX(0,MIN('Stage Schedule &amp; Costs (2)'!$F16,Z$4)-MAX('Stage Schedule &amp; Costs (2)'!$E16,Z$4-1))*'Stage Schedule &amp; Costs (2)'!$H16</f>
        <v>0</v>
      </c>
      <c r="AM16" s="159" t="n">
        <f aca="false">MAX(0,MIN('Stage Schedule &amp; Costs (2)'!$F16,AA$4)-MAX('Stage Schedule &amp; Costs (2)'!$E16,AA$4-1))*'Stage Schedule &amp; Costs (2)'!$H16</f>
        <v>0</v>
      </c>
      <c r="AN16" s="159" t="n">
        <f aca="false">MAX(0,MIN('Stage Schedule &amp; Costs (2)'!$F16,AB$4)-MAX('Stage Schedule &amp; Costs (2)'!$E16,AB$4-1))*'Stage Schedule &amp; Costs (2)'!$H16</f>
        <v>0</v>
      </c>
      <c r="AO16" s="159" t="n">
        <f aca="false">MAX(0,MIN('Stage Schedule &amp; Costs (2)'!$F16,AC$4)-MAX('Stage Schedule &amp; Costs (2)'!$E16,AC$4-1))*'Stage Schedule &amp; Costs (2)'!$H16</f>
        <v>0</v>
      </c>
      <c r="AP16" s="159" t="n">
        <f aca="false">MAX(0,MIN('Stage Schedule &amp; Costs (2)'!$F16,AD$4)-MAX('Stage Schedule &amp; Costs (2)'!$E16,AD$4-1))*'Stage Schedule &amp; Costs (2)'!$H16</f>
        <v>0</v>
      </c>
      <c r="AQ16" s="159" t="n">
        <f aca="false">MAX(0,MIN('Stage Schedule &amp; Costs (2)'!$F16,AE$4)-MAX('Stage Schedule &amp; Costs (2)'!$E16,AE$4-1))*'Stage Schedule &amp; Costs (2)'!$H16</f>
        <v>0</v>
      </c>
      <c r="AR16" s="159" t="n">
        <f aca="false">MAX(0,MIN('Stage Schedule &amp; Costs (2)'!$F16,AF$4)-MAX('Stage Schedule &amp; Costs (2)'!$E16,AF$4-1))*'Stage Schedule &amp; Costs (2)'!$H16</f>
        <v>0</v>
      </c>
      <c r="AS16" s="159" t="n">
        <f aca="false">MAX(0,MIN('Stage Schedule &amp; Costs (2)'!$F16,AG$4)-MAX('Stage Schedule &amp; Costs (2)'!$E16,AG$4-1))*'Stage Schedule &amp; Costs (2)'!$H16</f>
        <v>0</v>
      </c>
      <c r="AT16" s="159" t="n">
        <f aca="false">MAX(0,MIN('Stage Schedule &amp; Costs (2)'!$F16,AH$4)-MAX('Stage Schedule &amp; Costs (2)'!$E16,AH$4-1))*'Stage Schedule &amp; Costs (2)'!$H16</f>
        <v>0</v>
      </c>
      <c r="AU16" s="159" t="n">
        <f aca="false">MAX(0,MIN('Stage Schedule &amp; Costs (2)'!$F16,AI$4)-MAX('Stage Schedule &amp; Costs (2)'!$E16,AI$4-1))*'Stage Schedule &amp; Costs (2)'!$H16</f>
        <v>0</v>
      </c>
      <c r="AV16" s="159" t="n">
        <f aca="false">MAX(0,MIN('Stage Schedule &amp; Costs (2)'!$F16,AJ$4)-MAX('Stage Schedule &amp; Costs (2)'!$E16,AJ$4-1))*'Stage Schedule &amp; Costs (2)'!$H16</f>
        <v>0</v>
      </c>
      <c r="AW16" s="159" t="n">
        <f aca="false">MAX(0,MIN('Stage Schedule &amp; Costs (2)'!$F16,AK$4)-MAX('Stage Schedule &amp; Costs (2)'!$E16,AK$4-1))*'Stage Schedule &amp; Costs (2)'!$H16</f>
        <v>0</v>
      </c>
      <c r="AX16" s="159" t="n">
        <f aca="false">MAX(0,MIN('Stage Schedule &amp; Costs (2)'!$F16,AL$4)-MAX('Stage Schedule &amp; Costs (2)'!$E16,AL$4-1))*'Stage Schedule &amp; Costs (2)'!$H16</f>
        <v>0</v>
      </c>
      <c r="AY16" s="159" t="n">
        <f aca="false">MAX(0,MIN('Stage Schedule &amp; Costs (2)'!$F16,AM$4)-MAX('Stage Schedule &amp; Costs (2)'!$E16,AM$4-1))*'Stage Schedule &amp; Costs (2)'!$H16</f>
        <v>0</v>
      </c>
      <c r="AZ16" s="159" t="n">
        <f aca="false">MAX(0,MIN('Stage Schedule &amp; Costs (2)'!$F16,AN$4)-MAX('Stage Schedule &amp; Costs (2)'!$E16,AN$4-1))*'Stage Schedule &amp; Costs (2)'!$H16</f>
        <v>0</v>
      </c>
      <c r="BA16" s="159" t="n">
        <f aca="false">MAX(0,MIN('Stage Schedule &amp; Costs (2)'!$F16,AO$4)-MAX('Stage Schedule &amp; Costs (2)'!$E16,AO$4-1))*'Stage Schedule &amp; Costs (2)'!$H16</f>
        <v>0</v>
      </c>
      <c r="BB16" s="159" t="n">
        <f aca="false">MAX(0,MIN('Stage Schedule &amp; Costs (2)'!$F16,AP$4)-MAX('Stage Schedule &amp; Costs (2)'!$E16,AP$4-1))*'Stage Schedule &amp; Costs (2)'!$H16</f>
        <v>0</v>
      </c>
      <c r="BC16" s="159" t="n">
        <f aca="false">MAX(0,MIN('Stage Schedule &amp; Costs (2)'!$F16,AQ$4)-MAX('Stage Schedule &amp; Costs (2)'!$E16,AQ$4-1))*'Stage Schedule &amp; Costs (2)'!$H16</f>
        <v>0</v>
      </c>
      <c r="BD16" s="159" t="n">
        <f aca="false">MAX(0,MIN('Stage Schedule &amp; Costs (2)'!$F16,AR$4)-MAX('Stage Schedule &amp; Costs (2)'!$E16,AR$4-1))*'Stage Schedule &amp; Costs (2)'!$H16</f>
        <v>0</v>
      </c>
      <c r="BE16" s="159" t="n">
        <f aca="false">MAX(0,MIN('Stage Schedule &amp; Costs (2)'!$F16,AS$4)-MAX('Stage Schedule &amp; Costs (2)'!$E16,AS$4-1))*'Stage Schedule &amp; Costs (2)'!$H16</f>
        <v>0</v>
      </c>
      <c r="BF16" s="159" t="n">
        <f aca="false">MAX(0,MIN('Stage Schedule &amp; Costs (2)'!$F16,AT$4)-MAX('Stage Schedule &amp; Costs (2)'!$E16,AT$4-1))*'Stage Schedule &amp; Costs (2)'!$H16</f>
        <v>0</v>
      </c>
      <c r="BG16" s="159" t="n">
        <f aca="false">MAX(0,MIN('Stage Schedule &amp; Costs (2)'!$F16,AU$4)-MAX('Stage Schedule &amp; Costs (2)'!$E16,AU$4-1))*'Stage Schedule &amp; Costs (2)'!$H16</f>
        <v>0</v>
      </c>
      <c r="BH16" s="159" t="n">
        <f aca="false">MAX(0,MIN('Stage Schedule &amp; Costs (2)'!$F16,AV$4)-MAX('Stage Schedule &amp; Costs (2)'!$E16,AV$4-1))*'Stage Schedule &amp; Costs (2)'!$H16</f>
        <v>0</v>
      </c>
      <c r="BI16" s="159" t="n">
        <f aca="false">MAX(0,MIN('Stage Schedule &amp; Costs (2)'!$F16,AW$4)-MAX('Stage Schedule &amp; Costs (2)'!$E16,AW$4-1))*'Stage Schedule &amp; Costs (2)'!$H16</f>
        <v>0</v>
      </c>
      <c r="BJ16" s="159" t="n">
        <f aca="false">MAX(0,MIN('Stage Schedule &amp; Costs (2)'!$F16,AX$4)-MAX('Stage Schedule &amp; Costs (2)'!$E16,AX$4-1))*'Stage Schedule &amp; Costs (2)'!$H16</f>
        <v>0</v>
      </c>
      <c r="BK16" s="159" t="n">
        <f aca="false">MAX(0,MIN('Stage Schedule &amp; Costs (2)'!$F16,AY$4)-MAX('Stage Schedule &amp; Costs (2)'!$E16,AY$4-1))*'Stage Schedule &amp; Costs (2)'!$H16</f>
        <v>0</v>
      </c>
      <c r="BL16" s="159" t="n">
        <f aca="false">MAX(0,MIN('Stage Schedule &amp; Costs (2)'!$F16,AZ$4)-MAX('Stage Schedule &amp; Costs (2)'!$E16,AZ$4-1))*'Stage Schedule &amp; Costs (2)'!$H16</f>
        <v>0</v>
      </c>
      <c r="BM16" s="159" t="n">
        <f aca="false">MAX(0,MIN('Stage Schedule &amp; Costs (2)'!$F16,BA$4)-MAX('Stage Schedule &amp; Costs (2)'!$E16,BA$4-1))*'Stage Schedule &amp; Costs (2)'!$H16</f>
        <v>0</v>
      </c>
      <c r="BN16" s="159" t="n">
        <f aca="false">MAX(0,MIN('Stage Schedule &amp; Costs (2)'!$F16,BB$4)-MAX('Stage Schedule &amp; Costs (2)'!$E16,BB$4-1))*'Stage Schedule &amp; Costs (2)'!$H16</f>
        <v>0</v>
      </c>
      <c r="BO16" s="159" t="n">
        <f aca="false">MAX(0,MIN('Stage Schedule &amp; Costs (2)'!$F16,BC$4)-MAX('Stage Schedule &amp; Costs (2)'!$E16,BC$4-1))*'Stage Schedule &amp; Costs (2)'!$H16</f>
        <v>0</v>
      </c>
      <c r="BP16" s="159" t="n">
        <f aca="false">MAX(0,MIN('Stage Schedule &amp; Costs (2)'!$F16,BD$4)-MAX('Stage Schedule &amp; Costs (2)'!$E16,BD$4-1))*'Stage Schedule &amp; Costs (2)'!$H16</f>
        <v>0</v>
      </c>
      <c r="BQ16" s="159" t="n">
        <f aca="false">MAX(0,MIN('Stage Schedule &amp; Costs (2)'!$F16,BE$4)-MAX('Stage Schedule &amp; Costs (2)'!$E16,BE$4-1))*'Stage Schedule &amp; Costs (2)'!$H16</f>
        <v>0</v>
      </c>
    </row>
    <row r="17" customFormat="false" ht="15" hidden="false" customHeight="true" outlineLevel="0" collapsed="false">
      <c r="A17" s="154" t="n">
        <f aca="false">'Stage Schedule &amp; Costs (2)'!A17</f>
        <v>13</v>
      </c>
      <c r="B17" s="155" t="str">
        <f aca="false">'Stage Schedule &amp; Costs (2)'!B17&amp;" - "&amp;'Stage Schedule &amp; Costs (2)'!C17</f>
        <v>MEP &amp; Plumbing - Basement Floor</v>
      </c>
      <c r="C17" s="156" t="n">
        <f aca="false">SUM(P17:BQ17)</f>
        <v>10000000</v>
      </c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 t="n">
        <f aca="false">MAX(0,MIN('Stage Schedule &amp; Costs (2)'!$F17,D$4)-MAX('Stage Schedule &amp; Costs (2)'!$E17,D$4-1))*'Stage Schedule &amp; Costs (2)'!$H17</f>
        <v>0</v>
      </c>
      <c r="Q17" s="156" t="n">
        <f aca="false">MAX(0,MIN('Stage Schedule &amp; Costs (2)'!$F17,E$4)-MAX('Stage Schedule &amp; Costs (2)'!$E17,E$4-1))*'Stage Schedule &amp; Costs (2)'!$H17</f>
        <v>0</v>
      </c>
      <c r="R17" s="156" t="n">
        <f aca="false">MAX(0,MIN('Stage Schedule &amp; Costs (2)'!$F17,F$4)-MAX('Stage Schedule &amp; Costs (2)'!$E17,F$4-1))*'Stage Schedule &amp; Costs (2)'!$H17</f>
        <v>0</v>
      </c>
      <c r="S17" s="156" t="n">
        <f aca="false">MAX(0,MIN('Stage Schedule &amp; Costs (2)'!$F17,G$4)-MAX('Stage Schedule &amp; Costs (2)'!$E17,G$4-1))*'Stage Schedule &amp; Costs (2)'!$H17</f>
        <v>0</v>
      </c>
      <c r="T17" s="156" t="n">
        <f aca="false">MAX(0,MIN('Stage Schedule &amp; Costs (2)'!$F17,H$4)-MAX('Stage Schedule &amp; Costs (2)'!$E17,H$4-1))*'Stage Schedule &amp; Costs (2)'!$H17</f>
        <v>0</v>
      </c>
      <c r="U17" s="156" t="n">
        <f aca="false">MAX(0,MIN('Stage Schedule &amp; Costs (2)'!$F17,I$4)-MAX('Stage Schedule &amp; Costs (2)'!$E17,I$4-1))*'Stage Schedule &amp; Costs (2)'!$H17</f>
        <v>0</v>
      </c>
      <c r="V17" s="156" t="n">
        <f aca="false">MAX(0,MIN('Stage Schedule &amp; Costs (2)'!$F17,J$4)-MAX('Stage Schedule &amp; Costs (2)'!$E17,J$4-1))*'Stage Schedule &amp; Costs (2)'!$H17</f>
        <v>0</v>
      </c>
      <c r="W17" s="156" t="n">
        <f aca="false">MAX(0,MIN('Stage Schedule &amp; Costs (2)'!$F17,K$4)-MAX('Stage Schedule &amp; Costs (2)'!$E17,K$4-1))*'Stage Schedule &amp; Costs (2)'!$H17</f>
        <v>0</v>
      </c>
      <c r="X17" s="156" t="n">
        <f aca="false">MAX(0,MIN('Stage Schedule &amp; Costs (2)'!$F17,L$4)-MAX('Stage Schedule &amp; Costs (2)'!$E17,L$4-1))*'Stage Schedule &amp; Costs (2)'!$H17</f>
        <v>0</v>
      </c>
      <c r="Y17" s="156" t="n">
        <f aca="false">MAX(0,MIN('Stage Schedule &amp; Costs (2)'!$F17,M$4)-MAX('Stage Schedule &amp; Costs (2)'!$E17,M$4-1))*'Stage Schedule &amp; Costs (2)'!$H17</f>
        <v>0</v>
      </c>
      <c r="Z17" s="156" t="n">
        <f aca="false">MAX(0,MIN('Stage Schedule &amp; Costs (2)'!$F17,N$4)-MAX('Stage Schedule &amp; Costs (2)'!$E17,N$4-1))*'Stage Schedule &amp; Costs (2)'!$H17</f>
        <v>0</v>
      </c>
      <c r="AA17" s="156" t="n">
        <f aca="false">MAX(0,MIN('Stage Schedule &amp; Costs (2)'!$F17,O$4)-MAX('Stage Schedule &amp; Costs (2)'!$E17,O$4-1))*'Stage Schedule &amp; Costs (2)'!$H17</f>
        <v>0</v>
      </c>
      <c r="AB17" s="156" t="n">
        <f aca="false">MAX(0,MIN('Stage Schedule &amp; Costs (2)'!$F17,P$4)-MAX('Stage Schedule &amp; Costs (2)'!$E17,P$4-1))*'Stage Schedule &amp; Costs (2)'!$H17</f>
        <v>0</v>
      </c>
      <c r="AC17" s="156" t="n">
        <f aca="false">MAX(0,MIN('Stage Schedule &amp; Costs (2)'!$F17,Q$4)-MAX('Stage Schedule &amp; Costs (2)'!$E17,Q$4-1))*'Stage Schedule &amp; Costs (2)'!$H17</f>
        <v>0</v>
      </c>
      <c r="AD17" s="156" t="n">
        <f aca="false">MAX(0,MIN('Stage Schedule &amp; Costs (2)'!$F17,R$4)-MAX('Stage Schedule &amp; Costs (2)'!$E17,R$4-1))*'Stage Schedule &amp; Costs (2)'!$H17</f>
        <v>0</v>
      </c>
      <c r="AE17" s="156" t="n">
        <f aca="false">MAX(0,MIN('Stage Schedule &amp; Costs (2)'!$F17,S$4)-MAX('Stage Schedule &amp; Costs (2)'!$E17,S$4-1))*'Stage Schedule &amp; Costs (2)'!$H17</f>
        <v>0</v>
      </c>
      <c r="AF17" s="156" t="n">
        <f aca="false">MAX(0,MIN('Stage Schedule &amp; Costs (2)'!$F17,T$4)-MAX('Stage Schedule &amp; Costs (2)'!$E17,T$4-1))*'Stage Schedule &amp; Costs (2)'!$H17</f>
        <v>0</v>
      </c>
      <c r="AG17" s="156" t="n">
        <f aca="false">MAX(0,MIN('Stage Schedule &amp; Costs (2)'!$F17,U$4)-MAX('Stage Schedule &amp; Costs (2)'!$E17,U$4-1))*'Stage Schedule &amp; Costs (2)'!$H17</f>
        <v>0</v>
      </c>
      <c r="AH17" s="156" t="n">
        <f aca="false">MAX(0,MIN('Stage Schedule &amp; Costs (2)'!$F17,V$4)-MAX('Stage Schedule &amp; Costs (2)'!$E17,V$4-1))*'Stage Schedule &amp; Costs (2)'!$H17</f>
        <v>0</v>
      </c>
      <c r="AI17" s="156" t="n">
        <f aca="false">MAX(0,MIN('Stage Schedule &amp; Costs (2)'!$F17,W$4)-MAX('Stage Schedule &amp; Costs (2)'!$E17,W$4-1))*'Stage Schedule &amp; Costs (2)'!$H17</f>
        <v>0</v>
      </c>
      <c r="AJ17" s="156" t="n">
        <f aca="false">MAX(0,MIN('Stage Schedule &amp; Costs (2)'!$F17,X$4)-MAX('Stage Schedule &amp; Costs (2)'!$E17,X$4-1))*'Stage Schedule &amp; Costs (2)'!$H17</f>
        <v>0</v>
      </c>
      <c r="AK17" s="156" t="n">
        <f aca="false">MAX(0,MIN('Stage Schedule &amp; Costs (2)'!$F17,Y$4)-MAX('Stage Schedule &amp; Costs (2)'!$E17,Y$4-1))*'Stage Schedule &amp; Costs (2)'!$H17</f>
        <v>0</v>
      </c>
      <c r="AL17" s="156" t="n">
        <f aca="false">MAX(0,MIN('Stage Schedule &amp; Costs (2)'!$F17,Z$4)-MAX('Stage Schedule &amp; Costs (2)'!$E17,Z$4-1))*'Stage Schedule &amp; Costs (2)'!$H17</f>
        <v>0</v>
      </c>
      <c r="AM17" s="156" t="n">
        <f aca="false">MAX(0,MIN('Stage Schedule &amp; Costs (2)'!$F17,AA$4)-MAX('Stage Schedule &amp; Costs (2)'!$E17,AA$4-1))*'Stage Schedule &amp; Costs (2)'!$H17</f>
        <v>0</v>
      </c>
      <c r="AN17" s="156" t="n">
        <f aca="false">MAX(0,MIN('Stage Schedule &amp; Costs (2)'!$F17,AB$4)-MAX('Stage Schedule &amp; Costs (2)'!$E17,AB$4-1))*'Stage Schedule &amp; Costs (2)'!$H17</f>
        <v>5000000</v>
      </c>
      <c r="AO17" s="156" t="n">
        <f aca="false">MAX(0,MIN('Stage Schedule &amp; Costs (2)'!$F17,AC$4)-MAX('Stage Schedule &amp; Costs (2)'!$E17,AC$4-1))*'Stage Schedule &amp; Costs (2)'!$H17</f>
        <v>5000000</v>
      </c>
      <c r="AP17" s="156" t="n">
        <f aca="false">MAX(0,MIN('Stage Schedule &amp; Costs (2)'!$F17,AD$4)-MAX('Stage Schedule &amp; Costs (2)'!$E17,AD$4-1))*'Stage Schedule &amp; Costs (2)'!$H17</f>
        <v>0</v>
      </c>
      <c r="AQ17" s="156" t="n">
        <f aca="false">MAX(0,MIN('Stage Schedule &amp; Costs (2)'!$F17,AE$4)-MAX('Stage Schedule &amp; Costs (2)'!$E17,AE$4-1))*'Stage Schedule &amp; Costs (2)'!$H17</f>
        <v>0</v>
      </c>
      <c r="AR17" s="156" t="n">
        <f aca="false">MAX(0,MIN('Stage Schedule &amp; Costs (2)'!$F17,AF$4)-MAX('Stage Schedule &amp; Costs (2)'!$E17,AF$4-1))*'Stage Schedule &amp; Costs (2)'!$H17</f>
        <v>0</v>
      </c>
      <c r="AS17" s="156" t="n">
        <f aca="false">MAX(0,MIN('Stage Schedule &amp; Costs (2)'!$F17,AG$4)-MAX('Stage Schedule &amp; Costs (2)'!$E17,AG$4-1))*'Stage Schedule &amp; Costs (2)'!$H17</f>
        <v>0</v>
      </c>
      <c r="AT17" s="156" t="n">
        <f aca="false">MAX(0,MIN('Stage Schedule &amp; Costs (2)'!$F17,AH$4)-MAX('Stage Schedule &amp; Costs (2)'!$E17,AH$4-1))*'Stage Schedule &amp; Costs (2)'!$H17</f>
        <v>0</v>
      </c>
      <c r="AU17" s="156" t="n">
        <f aca="false">MAX(0,MIN('Stage Schedule &amp; Costs (2)'!$F17,AI$4)-MAX('Stage Schedule &amp; Costs (2)'!$E17,AI$4-1))*'Stage Schedule &amp; Costs (2)'!$H17</f>
        <v>0</v>
      </c>
      <c r="AV17" s="156" t="n">
        <f aca="false">MAX(0,MIN('Stage Schedule &amp; Costs (2)'!$F17,AJ$4)-MAX('Stage Schedule &amp; Costs (2)'!$E17,AJ$4-1))*'Stage Schedule &amp; Costs (2)'!$H17</f>
        <v>0</v>
      </c>
      <c r="AW17" s="156" t="n">
        <f aca="false">MAX(0,MIN('Stage Schedule &amp; Costs (2)'!$F17,AK$4)-MAX('Stage Schedule &amp; Costs (2)'!$E17,AK$4-1))*'Stage Schedule &amp; Costs (2)'!$H17</f>
        <v>0</v>
      </c>
      <c r="AX17" s="156" t="n">
        <f aca="false">MAX(0,MIN('Stage Schedule &amp; Costs (2)'!$F17,AL$4)-MAX('Stage Schedule &amp; Costs (2)'!$E17,AL$4-1))*'Stage Schedule &amp; Costs (2)'!$H17</f>
        <v>0</v>
      </c>
      <c r="AY17" s="156" t="n">
        <f aca="false">MAX(0,MIN('Stage Schedule &amp; Costs (2)'!$F17,AM$4)-MAX('Stage Schedule &amp; Costs (2)'!$E17,AM$4-1))*'Stage Schedule &amp; Costs (2)'!$H17</f>
        <v>0</v>
      </c>
      <c r="AZ17" s="156" t="n">
        <f aca="false">MAX(0,MIN('Stage Schedule &amp; Costs (2)'!$F17,AN$4)-MAX('Stage Schedule &amp; Costs (2)'!$E17,AN$4-1))*'Stage Schedule &amp; Costs (2)'!$H17</f>
        <v>0</v>
      </c>
      <c r="BA17" s="156" t="n">
        <f aca="false">MAX(0,MIN('Stage Schedule &amp; Costs (2)'!$F17,AO$4)-MAX('Stage Schedule &amp; Costs (2)'!$E17,AO$4-1))*'Stage Schedule &amp; Costs (2)'!$H17</f>
        <v>0</v>
      </c>
      <c r="BB17" s="156" t="n">
        <f aca="false">MAX(0,MIN('Stage Schedule &amp; Costs (2)'!$F17,AP$4)-MAX('Stage Schedule &amp; Costs (2)'!$E17,AP$4-1))*'Stage Schedule &amp; Costs (2)'!$H17</f>
        <v>0</v>
      </c>
      <c r="BC17" s="156" t="n">
        <f aca="false">MAX(0,MIN('Stage Schedule &amp; Costs (2)'!$F17,AQ$4)-MAX('Stage Schedule &amp; Costs (2)'!$E17,AQ$4-1))*'Stage Schedule &amp; Costs (2)'!$H17</f>
        <v>0</v>
      </c>
      <c r="BD17" s="156" t="n">
        <f aca="false">MAX(0,MIN('Stage Schedule &amp; Costs (2)'!$F17,AR$4)-MAX('Stage Schedule &amp; Costs (2)'!$E17,AR$4-1))*'Stage Schedule &amp; Costs (2)'!$H17</f>
        <v>0</v>
      </c>
      <c r="BE17" s="156" t="n">
        <f aca="false">MAX(0,MIN('Stage Schedule &amp; Costs (2)'!$F17,AS$4)-MAX('Stage Schedule &amp; Costs (2)'!$E17,AS$4-1))*'Stage Schedule &amp; Costs (2)'!$H17</f>
        <v>0</v>
      </c>
      <c r="BF17" s="156" t="n">
        <f aca="false">MAX(0,MIN('Stage Schedule &amp; Costs (2)'!$F17,AT$4)-MAX('Stage Schedule &amp; Costs (2)'!$E17,AT$4-1))*'Stage Schedule &amp; Costs (2)'!$H17</f>
        <v>0</v>
      </c>
      <c r="BG17" s="156" t="n">
        <f aca="false">MAX(0,MIN('Stage Schedule &amp; Costs (2)'!$F17,AU$4)-MAX('Stage Schedule &amp; Costs (2)'!$E17,AU$4-1))*'Stage Schedule &amp; Costs (2)'!$H17</f>
        <v>0</v>
      </c>
      <c r="BH17" s="156" t="n">
        <f aca="false">MAX(0,MIN('Stage Schedule &amp; Costs (2)'!$F17,AV$4)-MAX('Stage Schedule &amp; Costs (2)'!$E17,AV$4-1))*'Stage Schedule &amp; Costs (2)'!$H17</f>
        <v>0</v>
      </c>
      <c r="BI17" s="156" t="n">
        <f aca="false">MAX(0,MIN('Stage Schedule &amp; Costs (2)'!$F17,AW$4)-MAX('Stage Schedule &amp; Costs (2)'!$E17,AW$4-1))*'Stage Schedule &amp; Costs (2)'!$H17</f>
        <v>0</v>
      </c>
      <c r="BJ17" s="156" t="n">
        <f aca="false">MAX(0,MIN('Stage Schedule &amp; Costs (2)'!$F17,AX$4)-MAX('Stage Schedule &amp; Costs (2)'!$E17,AX$4-1))*'Stage Schedule &amp; Costs (2)'!$H17</f>
        <v>0</v>
      </c>
      <c r="BK17" s="156" t="n">
        <f aca="false">MAX(0,MIN('Stage Schedule &amp; Costs (2)'!$F17,AY$4)-MAX('Stage Schedule &amp; Costs (2)'!$E17,AY$4-1))*'Stage Schedule &amp; Costs (2)'!$H17</f>
        <v>0</v>
      </c>
      <c r="BL17" s="156" t="n">
        <f aca="false">MAX(0,MIN('Stage Schedule &amp; Costs (2)'!$F17,AZ$4)-MAX('Stage Schedule &amp; Costs (2)'!$E17,AZ$4-1))*'Stage Schedule &amp; Costs (2)'!$H17</f>
        <v>0</v>
      </c>
      <c r="BM17" s="156" t="n">
        <f aca="false">MAX(0,MIN('Stage Schedule &amp; Costs (2)'!$F17,BA$4)-MAX('Stage Schedule &amp; Costs (2)'!$E17,BA$4-1))*'Stage Schedule &amp; Costs (2)'!$H17</f>
        <v>0</v>
      </c>
      <c r="BN17" s="156" t="n">
        <f aca="false">MAX(0,MIN('Stage Schedule &amp; Costs (2)'!$F17,BB$4)-MAX('Stage Schedule &amp; Costs (2)'!$E17,BB$4-1))*'Stage Schedule &amp; Costs (2)'!$H17</f>
        <v>0</v>
      </c>
      <c r="BO17" s="156" t="n">
        <f aca="false">MAX(0,MIN('Stage Schedule &amp; Costs (2)'!$F17,BC$4)-MAX('Stage Schedule &amp; Costs (2)'!$E17,BC$4-1))*'Stage Schedule &amp; Costs (2)'!$H17</f>
        <v>0</v>
      </c>
      <c r="BP17" s="156" t="n">
        <f aca="false">MAX(0,MIN('Stage Schedule &amp; Costs (2)'!$F17,BD$4)-MAX('Stage Schedule &amp; Costs (2)'!$E17,BD$4-1))*'Stage Schedule &amp; Costs (2)'!$H17</f>
        <v>0</v>
      </c>
      <c r="BQ17" s="156" t="n">
        <f aca="false">MAX(0,MIN('Stage Schedule &amp; Costs (2)'!$F17,BE$4)-MAX('Stage Schedule &amp; Costs (2)'!$E17,BE$4-1))*'Stage Schedule &amp; Costs (2)'!$H17</f>
        <v>0</v>
      </c>
    </row>
    <row r="18" customFormat="false" ht="15" hidden="false" customHeight="true" outlineLevel="0" collapsed="false">
      <c r="A18" s="157" t="n">
        <f aca="false">'Stage Schedule &amp; Costs (2)'!A18</f>
        <v>14</v>
      </c>
      <c r="B18" s="158" t="str">
        <f aca="false">'Stage Schedule &amp; Costs (2)'!B18&amp;" - "&amp;'Stage Schedule &amp; Costs (2)'!C18</f>
        <v> - Ground Floor</v>
      </c>
      <c r="C18" s="159" t="n">
        <f aca="false">SUM(P18:BQ18)</f>
        <v>10000000</v>
      </c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 t="n">
        <f aca="false">MAX(0,MIN('Stage Schedule &amp; Costs (2)'!$F18,D$4)-MAX('Stage Schedule &amp; Costs (2)'!$E18,D$4-1))*'Stage Schedule &amp; Costs (2)'!$H18</f>
        <v>0</v>
      </c>
      <c r="Q18" s="159" t="n">
        <f aca="false">MAX(0,MIN('Stage Schedule &amp; Costs (2)'!$F18,E$4)-MAX('Stage Schedule &amp; Costs (2)'!$E18,E$4-1))*'Stage Schedule &amp; Costs (2)'!$H18</f>
        <v>0</v>
      </c>
      <c r="R18" s="159" t="n">
        <f aca="false">MAX(0,MIN('Stage Schedule &amp; Costs (2)'!$F18,F$4)-MAX('Stage Schedule &amp; Costs (2)'!$E18,F$4-1))*'Stage Schedule &amp; Costs (2)'!$H18</f>
        <v>0</v>
      </c>
      <c r="S18" s="159" t="n">
        <f aca="false">MAX(0,MIN('Stage Schedule &amp; Costs (2)'!$F18,G$4)-MAX('Stage Schedule &amp; Costs (2)'!$E18,G$4-1))*'Stage Schedule &amp; Costs (2)'!$H18</f>
        <v>0</v>
      </c>
      <c r="T18" s="159" t="n">
        <f aca="false">MAX(0,MIN('Stage Schedule &amp; Costs (2)'!$F18,H$4)-MAX('Stage Schedule &amp; Costs (2)'!$E18,H$4-1))*'Stage Schedule &amp; Costs (2)'!$H18</f>
        <v>0</v>
      </c>
      <c r="U18" s="159" t="n">
        <f aca="false">MAX(0,MIN('Stage Schedule &amp; Costs (2)'!$F18,I$4)-MAX('Stage Schedule &amp; Costs (2)'!$E18,I$4-1))*'Stage Schedule &amp; Costs (2)'!$H18</f>
        <v>0</v>
      </c>
      <c r="V18" s="159" t="n">
        <f aca="false">MAX(0,MIN('Stage Schedule &amp; Costs (2)'!$F18,J$4)-MAX('Stage Schedule &amp; Costs (2)'!$E18,J$4-1))*'Stage Schedule &amp; Costs (2)'!$H18</f>
        <v>0</v>
      </c>
      <c r="W18" s="159" t="n">
        <f aca="false">MAX(0,MIN('Stage Schedule &amp; Costs (2)'!$F18,K$4)-MAX('Stage Schedule &amp; Costs (2)'!$E18,K$4-1))*'Stage Schedule &amp; Costs (2)'!$H18</f>
        <v>0</v>
      </c>
      <c r="X18" s="159" t="n">
        <f aca="false">MAX(0,MIN('Stage Schedule &amp; Costs (2)'!$F18,L$4)-MAX('Stage Schedule &amp; Costs (2)'!$E18,L$4-1))*'Stage Schedule &amp; Costs (2)'!$H18</f>
        <v>0</v>
      </c>
      <c r="Y18" s="159" t="n">
        <f aca="false">MAX(0,MIN('Stage Schedule &amp; Costs (2)'!$F18,M$4)-MAX('Stage Schedule &amp; Costs (2)'!$E18,M$4-1))*'Stage Schedule &amp; Costs (2)'!$H18</f>
        <v>0</v>
      </c>
      <c r="Z18" s="159" t="n">
        <f aca="false">MAX(0,MIN('Stage Schedule &amp; Costs (2)'!$F18,N$4)-MAX('Stage Schedule &amp; Costs (2)'!$E18,N$4-1))*'Stage Schedule &amp; Costs (2)'!$H18</f>
        <v>0</v>
      </c>
      <c r="AA18" s="159" t="n">
        <f aca="false">MAX(0,MIN('Stage Schedule &amp; Costs (2)'!$F18,O$4)-MAX('Stage Schedule &amp; Costs (2)'!$E18,O$4-1))*'Stage Schedule &amp; Costs (2)'!$H18</f>
        <v>0</v>
      </c>
      <c r="AB18" s="159" t="n">
        <f aca="false">MAX(0,MIN('Stage Schedule &amp; Costs (2)'!$F18,P$4)-MAX('Stage Schedule &amp; Costs (2)'!$E18,P$4-1))*'Stage Schedule &amp; Costs (2)'!$H18</f>
        <v>0</v>
      </c>
      <c r="AC18" s="159" t="n">
        <f aca="false">MAX(0,MIN('Stage Schedule &amp; Costs (2)'!$F18,Q$4)-MAX('Stage Schedule &amp; Costs (2)'!$E18,Q$4-1))*'Stage Schedule &amp; Costs (2)'!$H18</f>
        <v>0</v>
      </c>
      <c r="AD18" s="159" t="n">
        <f aca="false">MAX(0,MIN('Stage Schedule &amp; Costs (2)'!$F18,R$4)-MAX('Stage Schedule &amp; Costs (2)'!$E18,R$4-1))*'Stage Schedule &amp; Costs (2)'!$H18</f>
        <v>0</v>
      </c>
      <c r="AE18" s="159" t="n">
        <f aca="false">MAX(0,MIN('Stage Schedule &amp; Costs (2)'!$F18,S$4)-MAX('Stage Schedule &amp; Costs (2)'!$E18,S$4-1))*'Stage Schedule &amp; Costs (2)'!$H18</f>
        <v>0</v>
      </c>
      <c r="AF18" s="159" t="n">
        <f aca="false">MAX(0,MIN('Stage Schedule &amp; Costs (2)'!$F18,T$4)-MAX('Stage Schedule &amp; Costs (2)'!$E18,T$4-1))*'Stage Schedule &amp; Costs (2)'!$H18</f>
        <v>0</v>
      </c>
      <c r="AG18" s="159" t="n">
        <f aca="false">MAX(0,MIN('Stage Schedule &amp; Costs (2)'!$F18,U$4)-MAX('Stage Schedule &amp; Costs (2)'!$E18,U$4-1))*'Stage Schedule &amp; Costs (2)'!$H18</f>
        <v>0</v>
      </c>
      <c r="AH18" s="159" t="n">
        <f aca="false">MAX(0,MIN('Stage Schedule &amp; Costs (2)'!$F18,V$4)-MAX('Stage Schedule &amp; Costs (2)'!$E18,V$4-1))*'Stage Schedule &amp; Costs (2)'!$H18</f>
        <v>0</v>
      </c>
      <c r="AI18" s="159" t="n">
        <f aca="false">MAX(0,MIN('Stage Schedule &amp; Costs (2)'!$F18,W$4)-MAX('Stage Schedule &amp; Costs (2)'!$E18,W$4-1))*'Stage Schedule &amp; Costs (2)'!$H18</f>
        <v>0</v>
      </c>
      <c r="AJ18" s="159" t="n">
        <f aca="false">MAX(0,MIN('Stage Schedule &amp; Costs (2)'!$F18,X$4)-MAX('Stage Schedule &amp; Costs (2)'!$E18,X$4-1))*'Stage Schedule &amp; Costs (2)'!$H18</f>
        <v>0</v>
      </c>
      <c r="AK18" s="159" t="n">
        <f aca="false">MAX(0,MIN('Stage Schedule &amp; Costs (2)'!$F18,Y$4)-MAX('Stage Schedule &amp; Costs (2)'!$E18,Y$4-1))*'Stage Schedule &amp; Costs (2)'!$H18</f>
        <v>0</v>
      </c>
      <c r="AL18" s="159" t="n">
        <f aca="false">MAX(0,MIN('Stage Schedule &amp; Costs (2)'!$F18,Z$4)-MAX('Stage Schedule &amp; Costs (2)'!$E18,Z$4-1))*'Stage Schedule &amp; Costs (2)'!$H18</f>
        <v>0</v>
      </c>
      <c r="AM18" s="159" t="n">
        <f aca="false">MAX(0,MIN('Stage Schedule &amp; Costs (2)'!$F18,AA$4)-MAX('Stage Schedule &amp; Costs (2)'!$E18,AA$4-1))*'Stage Schedule &amp; Costs (2)'!$H18</f>
        <v>0</v>
      </c>
      <c r="AN18" s="159" t="n">
        <f aca="false">MAX(0,MIN('Stage Schedule &amp; Costs (2)'!$F18,AB$4)-MAX('Stage Schedule &amp; Costs (2)'!$E18,AB$4-1))*'Stage Schedule &amp; Costs (2)'!$H18</f>
        <v>0</v>
      </c>
      <c r="AO18" s="159" t="n">
        <f aca="false">MAX(0,MIN('Stage Schedule &amp; Costs (2)'!$F18,AC$4)-MAX('Stage Schedule &amp; Costs (2)'!$E18,AC$4-1))*'Stage Schedule &amp; Costs (2)'!$H18</f>
        <v>0</v>
      </c>
      <c r="AP18" s="159" t="n">
        <f aca="false">MAX(0,MIN('Stage Schedule &amp; Costs (2)'!$F18,AD$4)-MAX('Stage Schedule &amp; Costs (2)'!$E18,AD$4-1))*'Stage Schedule &amp; Costs (2)'!$H18</f>
        <v>5000000</v>
      </c>
      <c r="AQ18" s="159" t="n">
        <f aca="false">MAX(0,MIN('Stage Schedule &amp; Costs (2)'!$F18,AE$4)-MAX('Stage Schedule &amp; Costs (2)'!$E18,AE$4-1))*'Stage Schedule &amp; Costs (2)'!$H18</f>
        <v>5000000</v>
      </c>
      <c r="AR18" s="159" t="n">
        <f aca="false">MAX(0,MIN('Stage Schedule &amp; Costs (2)'!$F18,AF$4)-MAX('Stage Schedule &amp; Costs (2)'!$E18,AF$4-1))*'Stage Schedule &amp; Costs (2)'!$H18</f>
        <v>0</v>
      </c>
      <c r="AS18" s="159" t="n">
        <f aca="false">MAX(0,MIN('Stage Schedule &amp; Costs (2)'!$F18,AG$4)-MAX('Stage Schedule &amp; Costs (2)'!$E18,AG$4-1))*'Stage Schedule &amp; Costs (2)'!$H18</f>
        <v>0</v>
      </c>
      <c r="AT18" s="159" t="n">
        <f aca="false">MAX(0,MIN('Stage Schedule &amp; Costs (2)'!$F18,AH$4)-MAX('Stage Schedule &amp; Costs (2)'!$E18,AH$4-1))*'Stage Schedule &amp; Costs (2)'!$H18</f>
        <v>0</v>
      </c>
      <c r="AU18" s="159" t="n">
        <f aca="false">MAX(0,MIN('Stage Schedule &amp; Costs (2)'!$F18,AI$4)-MAX('Stage Schedule &amp; Costs (2)'!$E18,AI$4-1))*'Stage Schedule &amp; Costs (2)'!$H18</f>
        <v>0</v>
      </c>
      <c r="AV18" s="159" t="n">
        <f aca="false">MAX(0,MIN('Stage Schedule &amp; Costs (2)'!$F18,AJ$4)-MAX('Stage Schedule &amp; Costs (2)'!$E18,AJ$4-1))*'Stage Schedule &amp; Costs (2)'!$H18</f>
        <v>0</v>
      </c>
      <c r="AW18" s="159" t="n">
        <f aca="false">MAX(0,MIN('Stage Schedule &amp; Costs (2)'!$F18,AK$4)-MAX('Stage Schedule &amp; Costs (2)'!$E18,AK$4-1))*'Stage Schedule &amp; Costs (2)'!$H18</f>
        <v>0</v>
      </c>
      <c r="AX18" s="159" t="n">
        <f aca="false">MAX(0,MIN('Stage Schedule &amp; Costs (2)'!$F18,AL$4)-MAX('Stage Schedule &amp; Costs (2)'!$E18,AL$4-1))*'Stage Schedule &amp; Costs (2)'!$H18</f>
        <v>0</v>
      </c>
      <c r="AY18" s="159" t="n">
        <f aca="false">MAX(0,MIN('Stage Schedule &amp; Costs (2)'!$F18,AM$4)-MAX('Stage Schedule &amp; Costs (2)'!$E18,AM$4-1))*'Stage Schedule &amp; Costs (2)'!$H18</f>
        <v>0</v>
      </c>
      <c r="AZ18" s="159" t="n">
        <f aca="false">MAX(0,MIN('Stage Schedule &amp; Costs (2)'!$F18,AN$4)-MAX('Stage Schedule &amp; Costs (2)'!$E18,AN$4-1))*'Stage Schedule &amp; Costs (2)'!$H18</f>
        <v>0</v>
      </c>
      <c r="BA18" s="159" t="n">
        <f aca="false">MAX(0,MIN('Stage Schedule &amp; Costs (2)'!$F18,AO$4)-MAX('Stage Schedule &amp; Costs (2)'!$E18,AO$4-1))*'Stage Schedule &amp; Costs (2)'!$H18</f>
        <v>0</v>
      </c>
      <c r="BB18" s="159" t="n">
        <f aca="false">MAX(0,MIN('Stage Schedule &amp; Costs (2)'!$F18,AP$4)-MAX('Stage Schedule &amp; Costs (2)'!$E18,AP$4-1))*'Stage Schedule &amp; Costs (2)'!$H18</f>
        <v>0</v>
      </c>
      <c r="BC18" s="159" t="n">
        <f aca="false">MAX(0,MIN('Stage Schedule &amp; Costs (2)'!$F18,AQ$4)-MAX('Stage Schedule &amp; Costs (2)'!$E18,AQ$4-1))*'Stage Schedule &amp; Costs (2)'!$H18</f>
        <v>0</v>
      </c>
      <c r="BD18" s="159" t="n">
        <f aca="false">MAX(0,MIN('Stage Schedule &amp; Costs (2)'!$F18,AR$4)-MAX('Stage Schedule &amp; Costs (2)'!$E18,AR$4-1))*'Stage Schedule &amp; Costs (2)'!$H18</f>
        <v>0</v>
      </c>
      <c r="BE18" s="159" t="n">
        <f aca="false">MAX(0,MIN('Stage Schedule &amp; Costs (2)'!$F18,AS$4)-MAX('Stage Schedule &amp; Costs (2)'!$E18,AS$4-1))*'Stage Schedule &amp; Costs (2)'!$H18</f>
        <v>0</v>
      </c>
      <c r="BF18" s="159" t="n">
        <f aca="false">MAX(0,MIN('Stage Schedule &amp; Costs (2)'!$F18,AT$4)-MAX('Stage Schedule &amp; Costs (2)'!$E18,AT$4-1))*'Stage Schedule &amp; Costs (2)'!$H18</f>
        <v>0</v>
      </c>
      <c r="BG18" s="159" t="n">
        <f aca="false">MAX(0,MIN('Stage Schedule &amp; Costs (2)'!$F18,AU$4)-MAX('Stage Schedule &amp; Costs (2)'!$E18,AU$4-1))*'Stage Schedule &amp; Costs (2)'!$H18</f>
        <v>0</v>
      </c>
      <c r="BH18" s="159" t="n">
        <f aca="false">MAX(0,MIN('Stage Schedule &amp; Costs (2)'!$F18,AV$4)-MAX('Stage Schedule &amp; Costs (2)'!$E18,AV$4-1))*'Stage Schedule &amp; Costs (2)'!$H18</f>
        <v>0</v>
      </c>
      <c r="BI18" s="159" t="n">
        <f aca="false">MAX(0,MIN('Stage Schedule &amp; Costs (2)'!$F18,AW$4)-MAX('Stage Schedule &amp; Costs (2)'!$E18,AW$4-1))*'Stage Schedule &amp; Costs (2)'!$H18</f>
        <v>0</v>
      </c>
      <c r="BJ18" s="159" t="n">
        <f aca="false">MAX(0,MIN('Stage Schedule &amp; Costs (2)'!$F18,AX$4)-MAX('Stage Schedule &amp; Costs (2)'!$E18,AX$4-1))*'Stage Schedule &amp; Costs (2)'!$H18</f>
        <v>0</v>
      </c>
      <c r="BK18" s="159" t="n">
        <f aca="false">MAX(0,MIN('Stage Schedule &amp; Costs (2)'!$F18,AY$4)-MAX('Stage Schedule &amp; Costs (2)'!$E18,AY$4-1))*'Stage Schedule &amp; Costs (2)'!$H18</f>
        <v>0</v>
      </c>
      <c r="BL18" s="159" t="n">
        <f aca="false">MAX(0,MIN('Stage Schedule &amp; Costs (2)'!$F18,AZ$4)-MAX('Stage Schedule &amp; Costs (2)'!$E18,AZ$4-1))*'Stage Schedule &amp; Costs (2)'!$H18</f>
        <v>0</v>
      </c>
      <c r="BM18" s="159" t="n">
        <f aca="false">MAX(0,MIN('Stage Schedule &amp; Costs (2)'!$F18,BA$4)-MAX('Stage Schedule &amp; Costs (2)'!$E18,BA$4-1))*'Stage Schedule &amp; Costs (2)'!$H18</f>
        <v>0</v>
      </c>
      <c r="BN18" s="159" t="n">
        <f aca="false">MAX(0,MIN('Stage Schedule &amp; Costs (2)'!$F18,BB$4)-MAX('Stage Schedule &amp; Costs (2)'!$E18,BB$4-1))*'Stage Schedule &amp; Costs (2)'!$H18</f>
        <v>0</v>
      </c>
      <c r="BO18" s="159" t="n">
        <f aca="false">MAX(0,MIN('Stage Schedule &amp; Costs (2)'!$F18,BC$4)-MAX('Stage Schedule &amp; Costs (2)'!$E18,BC$4-1))*'Stage Schedule &amp; Costs (2)'!$H18</f>
        <v>0</v>
      </c>
      <c r="BP18" s="159" t="n">
        <f aca="false">MAX(0,MIN('Stage Schedule &amp; Costs (2)'!$F18,BD$4)-MAX('Stage Schedule &amp; Costs (2)'!$E18,BD$4-1))*'Stage Schedule &amp; Costs (2)'!$H18</f>
        <v>0</v>
      </c>
      <c r="BQ18" s="159" t="n">
        <f aca="false">MAX(0,MIN('Stage Schedule &amp; Costs (2)'!$F18,BE$4)-MAX('Stage Schedule &amp; Costs (2)'!$E18,BE$4-1))*'Stage Schedule &amp; Costs (2)'!$H18</f>
        <v>0</v>
      </c>
    </row>
    <row r="19" customFormat="false" ht="15" hidden="false" customHeight="true" outlineLevel="0" collapsed="false">
      <c r="A19" s="154" t="n">
        <f aca="false">'Stage Schedule &amp; Costs (2)'!A19</f>
        <v>15</v>
      </c>
      <c r="B19" s="155" t="str">
        <f aca="false">'Stage Schedule &amp; Costs (2)'!B19&amp;" - "&amp;'Stage Schedule &amp; Costs (2)'!C19</f>
        <v> - 1st Floor</v>
      </c>
      <c r="C19" s="156" t="n">
        <f aca="false">SUM(P19:BQ19)</f>
        <v>10000000</v>
      </c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 t="n">
        <f aca="false">MAX(0,MIN('Stage Schedule &amp; Costs (2)'!$F19,D$4)-MAX('Stage Schedule &amp; Costs (2)'!$E19,D$4-1))*'Stage Schedule &amp; Costs (2)'!$H19</f>
        <v>0</v>
      </c>
      <c r="Q19" s="156" t="n">
        <f aca="false">MAX(0,MIN('Stage Schedule &amp; Costs (2)'!$F19,E$4)-MAX('Stage Schedule &amp; Costs (2)'!$E19,E$4-1))*'Stage Schedule &amp; Costs (2)'!$H19</f>
        <v>0</v>
      </c>
      <c r="R19" s="156" t="n">
        <f aca="false">MAX(0,MIN('Stage Schedule &amp; Costs (2)'!$F19,F$4)-MAX('Stage Schedule &amp; Costs (2)'!$E19,F$4-1))*'Stage Schedule &amp; Costs (2)'!$H19</f>
        <v>0</v>
      </c>
      <c r="S19" s="156" t="n">
        <f aca="false">MAX(0,MIN('Stage Schedule &amp; Costs (2)'!$F19,G$4)-MAX('Stage Schedule &amp; Costs (2)'!$E19,G$4-1))*'Stage Schedule &amp; Costs (2)'!$H19</f>
        <v>0</v>
      </c>
      <c r="T19" s="156" t="n">
        <f aca="false">MAX(0,MIN('Stage Schedule &amp; Costs (2)'!$F19,H$4)-MAX('Stage Schedule &amp; Costs (2)'!$E19,H$4-1))*'Stage Schedule &amp; Costs (2)'!$H19</f>
        <v>0</v>
      </c>
      <c r="U19" s="156" t="n">
        <f aca="false">MAX(0,MIN('Stage Schedule &amp; Costs (2)'!$F19,I$4)-MAX('Stage Schedule &amp; Costs (2)'!$E19,I$4-1))*'Stage Schedule &amp; Costs (2)'!$H19</f>
        <v>0</v>
      </c>
      <c r="V19" s="156" t="n">
        <f aca="false">MAX(0,MIN('Stage Schedule &amp; Costs (2)'!$F19,J$4)-MAX('Stage Schedule &amp; Costs (2)'!$E19,J$4-1))*'Stage Schedule &amp; Costs (2)'!$H19</f>
        <v>0</v>
      </c>
      <c r="W19" s="156" t="n">
        <f aca="false">MAX(0,MIN('Stage Schedule &amp; Costs (2)'!$F19,K$4)-MAX('Stage Schedule &amp; Costs (2)'!$E19,K$4-1))*'Stage Schedule &amp; Costs (2)'!$H19</f>
        <v>0</v>
      </c>
      <c r="X19" s="156" t="n">
        <f aca="false">MAX(0,MIN('Stage Schedule &amp; Costs (2)'!$F19,L$4)-MAX('Stage Schedule &amp; Costs (2)'!$E19,L$4-1))*'Stage Schedule &amp; Costs (2)'!$H19</f>
        <v>0</v>
      </c>
      <c r="Y19" s="156" t="n">
        <f aca="false">MAX(0,MIN('Stage Schedule &amp; Costs (2)'!$F19,M$4)-MAX('Stage Schedule &amp; Costs (2)'!$E19,M$4-1))*'Stage Schedule &amp; Costs (2)'!$H19</f>
        <v>0</v>
      </c>
      <c r="Z19" s="156" t="n">
        <f aca="false">MAX(0,MIN('Stage Schedule &amp; Costs (2)'!$F19,N$4)-MAX('Stage Schedule &amp; Costs (2)'!$E19,N$4-1))*'Stage Schedule &amp; Costs (2)'!$H19</f>
        <v>0</v>
      </c>
      <c r="AA19" s="156" t="n">
        <f aca="false">MAX(0,MIN('Stage Schedule &amp; Costs (2)'!$F19,O$4)-MAX('Stage Schedule &amp; Costs (2)'!$E19,O$4-1))*'Stage Schedule &amp; Costs (2)'!$H19</f>
        <v>0</v>
      </c>
      <c r="AB19" s="156" t="n">
        <f aca="false">MAX(0,MIN('Stage Schedule &amp; Costs (2)'!$F19,P$4)-MAX('Stage Schedule &amp; Costs (2)'!$E19,P$4-1))*'Stage Schedule &amp; Costs (2)'!$H19</f>
        <v>0</v>
      </c>
      <c r="AC19" s="156" t="n">
        <f aca="false">MAX(0,MIN('Stage Schedule &amp; Costs (2)'!$F19,Q$4)-MAX('Stage Schedule &amp; Costs (2)'!$E19,Q$4-1))*'Stage Schedule &amp; Costs (2)'!$H19</f>
        <v>0</v>
      </c>
      <c r="AD19" s="156" t="n">
        <f aca="false">MAX(0,MIN('Stage Schedule &amp; Costs (2)'!$F19,R$4)-MAX('Stage Schedule &amp; Costs (2)'!$E19,R$4-1))*'Stage Schedule &amp; Costs (2)'!$H19</f>
        <v>0</v>
      </c>
      <c r="AE19" s="156" t="n">
        <f aca="false">MAX(0,MIN('Stage Schedule &amp; Costs (2)'!$F19,S$4)-MAX('Stage Schedule &amp; Costs (2)'!$E19,S$4-1))*'Stage Schedule &amp; Costs (2)'!$H19</f>
        <v>0</v>
      </c>
      <c r="AF19" s="156" t="n">
        <f aca="false">MAX(0,MIN('Stage Schedule &amp; Costs (2)'!$F19,T$4)-MAX('Stage Schedule &amp; Costs (2)'!$E19,T$4-1))*'Stage Schedule &amp; Costs (2)'!$H19</f>
        <v>0</v>
      </c>
      <c r="AG19" s="156" t="n">
        <f aca="false">MAX(0,MIN('Stage Schedule &amp; Costs (2)'!$F19,U$4)-MAX('Stage Schedule &amp; Costs (2)'!$E19,U$4-1))*'Stage Schedule &amp; Costs (2)'!$H19</f>
        <v>0</v>
      </c>
      <c r="AH19" s="156" t="n">
        <f aca="false">MAX(0,MIN('Stage Schedule &amp; Costs (2)'!$F19,V$4)-MAX('Stage Schedule &amp; Costs (2)'!$E19,V$4-1))*'Stage Schedule &amp; Costs (2)'!$H19</f>
        <v>0</v>
      </c>
      <c r="AI19" s="156" t="n">
        <f aca="false">MAX(0,MIN('Stage Schedule &amp; Costs (2)'!$F19,W$4)-MAX('Stage Schedule &amp; Costs (2)'!$E19,W$4-1))*'Stage Schedule &amp; Costs (2)'!$H19</f>
        <v>0</v>
      </c>
      <c r="AJ19" s="156" t="n">
        <f aca="false">MAX(0,MIN('Stage Schedule &amp; Costs (2)'!$F19,X$4)-MAX('Stage Schedule &amp; Costs (2)'!$E19,X$4-1))*'Stage Schedule &amp; Costs (2)'!$H19</f>
        <v>0</v>
      </c>
      <c r="AK19" s="156" t="n">
        <f aca="false">MAX(0,MIN('Stage Schedule &amp; Costs (2)'!$F19,Y$4)-MAX('Stage Schedule &amp; Costs (2)'!$E19,Y$4-1))*'Stage Schedule &amp; Costs (2)'!$H19</f>
        <v>0</v>
      </c>
      <c r="AL19" s="156" t="n">
        <f aca="false">MAX(0,MIN('Stage Schedule &amp; Costs (2)'!$F19,Z$4)-MAX('Stage Schedule &amp; Costs (2)'!$E19,Z$4-1))*'Stage Schedule &amp; Costs (2)'!$H19</f>
        <v>0</v>
      </c>
      <c r="AM19" s="156" t="n">
        <f aca="false">MAX(0,MIN('Stage Schedule &amp; Costs (2)'!$F19,AA$4)-MAX('Stage Schedule &amp; Costs (2)'!$E19,AA$4-1))*'Stage Schedule &amp; Costs (2)'!$H19</f>
        <v>0</v>
      </c>
      <c r="AN19" s="156" t="n">
        <f aca="false">MAX(0,MIN('Stage Schedule &amp; Costs (2)'!$F19,AB$4)-MAX('Stage Schedule &amp; Costs (2)'!$E19,AB$4-1))*'Stage Schedule &amp; Costs (2)'!$H19</f>
        <v>0</v>
      </c>
      <c r="AO19" s="156" t="n">
        <f aca="false">MAX(0,MIN('Stage Schedule &amp; Costs (2)'!$F19,AC$4)-MAX('Stage Schedule &amp; Costs (2)'!$E19,AC$4-1))*'Stage Schedule &amp; Costs (2)'!$H19</f>
        <v>0</v>
      </c>
      <c r="AP19" s="156" t="n">
        <f aca="false">MAX(0,MIN('Stage Schedule &amp; Costs (2)'!$F19,AD$4)-MAX('Stage Schedule &amp; Costs (2)'!$E19,AD$4-1))*'Stage Schedule &amp; Costs (2)'!$H19</f>
        <v>0</v>
      </c>
      <c r="AQ19" s="156" t="n">
        <f aca="false">MAX(0,MIN('Stage Schedule &amp; Costs (2)'!$F19,AE$4)-MAX('Stage Schedule &amp; Costs (2)'!$E19,AE$4-1))*'Stage Schedule &amp; Costs (2)'!$H19</f>
        <v>0</v>
      </c>
      <c r="AR19" s="156" t="n">
        <f aca="false">MAX(0,MIN('Stage Schedule &amp; Costs (2)'!$F19,AF$4)-MAX('Stage Schedule &amp; Costs (2)'!$E19,AF$4-1))*'Stage Schedule &amp; Costs (2)'!$H19</f>
        <v>5000000</v>
      </c>
      <c r="AS19" s="156" t="n">
        <f aca="false">MAX(0,MIN('Stage Schedule &amp; Costs (2)'!$F19,AG$4)-MAX('Stage Schedule &amp; Costs (2)'!$E19,AG$4-1))*'Stage Schedule &amp; Costs (2)'!$H19</f>
        <v>5000000</v>
      </c>
      <c r="AT19" s="156" t="n">
        <f aca="false">MAX(0,MIN('Stage Schedule &amp; Costs (2)'!$F19,AH$4)-MAX('Stage Schedule &amp; Costs (2)'!$E19,AH$4-1))*'Stage Schedule &amp; Costs (2)'!$H19</f>
        <v>0</v>
      </c>
      <c r="AU19" s="156" t="n">
        <f aca="false">MAX(0,MIN('Stage Schedule &amp; Costs (2)'!$F19,AI$4)-MAX('Stage Schedule &amp; Costs (2)'!$E19,AI$4-1))*'Stage Schedule &amp; Costs (2)'!$H19</f>
        <v>0</v>
      </c>
      <c r="AV19" s="156" t="n">
        <f aca="false">MAX(0,MIN('Stage Schedule &amp; Costs (2)'!$F19,AJ$4)-MAX('Stage Schedule &amp; Costs (2)'!$E19,AJ$4-1))*'Stage Schedule &amp; Costs (2)'!$H19</f>
        <v>0</v>
      </c>
      <c r="AW19" s="156" t="n">
        <f aca="false">MAX(0,MIN('Stage Schedule &amp; Costs (2)'!$F19,AK$4)-MAX('Stage Schedule &amp; Costs (2)'!$E19,AK$4-1))*'Stage Schedule &amp; Costs (2)'!$H19</f>
        <v>0</v>
      </c>
      <c r="AX19" s="156" t="n">
        <f aca="false">MAX(0,MIN('Stage Schedule &amp; Costs (2)'!$F19,AL$4)-MAX('Stage Schedule &amp; Costs (2)'!$E19,AL$4-1))*'Stage Schedule &amp; Costs (2)'!$H19</f>
        <v>0</v>
      </c>
      <c r="AY19" s="156" t="n">
        <f aca="false">MAX(0,MIN('Stage Schedule &amp; Costs (2)'!$F19,AM$4)-MAX('Stage Schedule &amp; Costs (2)'!$E19,AM$4-1))*'Stage Schedule &amp; Costs (2)'!$H19</f>
        <v>0</v>
      </c>
      <c r="AZ19" s="156" t="n">
        <f aca="false">MAX(0,MIN('Stage Schedule &amp; Costs (2)'!$F19,AN$4)-MAX('Stage Schedule &amp; Costs (2)'!$E19,AN$4-1))*'Stage Schedule &amp; Costs (2)'!$H19</f>
        <v>0</v>
      </c>
      <c r="BA19" s="156" t="n">
        <f aca="false">MAX(0,MIN('Stage Schedule &amp; Costs (2)'!$F19,AO$4)-MAX('Stage Schedule &amp; Costs (2)'!$E19,AO$4-1))*'Stage Schedule &amp; Costs (2)'!$H19</f>
        <v>0</v>
      </c>
      <c r="BB19" s="156" t="n">
        <f aca="false">MAX(0,MIN('Stage Schedule &amp; Costs (2)'!$F19,AP$4)-MAX('Stage Schedule &amp; Costs (2)'!$E19,AP$4-1))*'Stage Schedule &amp; Costs (2)'!$H19</f>
        <v>0</v>
      </c>
      <c r="BC19" s="156" t="n">
        <f aca="false">MAX(0,MIN('Stage Schedule &amp; Costs (2)'!$F19,AQ$4)-MAX('Stage Schedule &amp; Costs (2)'!$E19,AQ$4-1))*'Stage Schedule &amp; Costs (2)'!$H19</f>
        <v>0</v>
      </c>
      <c r="BD19" s="156" t="n">
        <f aca="false">MAX(0,MIN('Stage Schedule &amp; Costs (2)'!$F19,AR$4)-MAX('Stage Schedule &amp; Costs (2)'!$E19,AR$4-1))*'Stage Schedule &amp; Costs (2)'!$H19</f>
        <v>0</v>
      </c>
      <c r="BE19" s="156" t="n">
        <f aca="false">MAX(0,MIN('Stage Schedule &amp; Costs (2)'!$F19,AS$4)-MAX('Stage Schedule &amp; Costs (2)'!$E19,AS$4-1))*'Stage Schedule &amp; Costs (2)'!$H19</f>
        <v>0</v>
      </c>
      <c r="BF19" s="156" t="n">
        <f aca="false">MAX(0,MIN('Stage Schedule &amp; Costs (2)'!$F19,AT$4)-MAX('Stage Schedule &amp; Costs (2)'!$E19,AT$4-1))*'Stage Schedule &amp; Costs (2)'!$H19</f>
        <v>0</v>
      </c>
      <c r="BG19" s="156" t="n">
        <f aca="false">MAX(0,MIN('Stage Schedule &amp; Costs (2)'!$F19,AU$4)-MAX('Stage Schedule &amp; Costs (2)'!$E19,AU$4-1))*'Stage Schedule &amp; Costs (2)'!$H19</f>
        <v>0</v>
      </c>
      <c r="BH19" s="156" t="n">
        <f aca="false">MAX(0,MIN('Stage Schedule &amp; Costs (2)'!$F19,AV$4)-MAX('Stage Schedule &amp; Costs (2)'!$E19,AV$4-1))*'Stage Schedule &amp; Costs (2)'!$H19</f>
        <v>0</v>
      </c>
      <c r="BI19" s="156" t="n">
        <f aca="false">MAX(0,MIN('Stage Schedule &amp; Costs (2)'!$F19,AW$4)-MAX('Stage Schedule &amp; Costs (2)'!$E19,AW$4-1))*'Stage Schedule &amp; Costs (2)'!$H19</f>
        <v>0</v>
      </c>
      <c r="BJ19" s="156" t="n">
        <f aca="false">MAX(0,MIN('Stage Schedule &amp; Costs (2)'!$F19,AX$4)-MAX('Stage Schedule &amp; Costs (2)'!$E19,AX$4-1))*'Stage Schedule &amp; Costs (2)'!$H19</f>
        <v>0</v>
      </c>
      <c r="BK19" s="156" t="n">
        <f aca="false">MAX(0,MIN('Stage Schedule &amp; Costs (2)'!$F19,AY$4)-MAX('Stage Schedule &amp; Costs (2)'!$E19,AY$4-1))*'Stage Schedule &amp; Costs (2)'!$H19</f>
        <v>0</v>
      </c>
      <c r="BL19" s="156" t="n">
        <f aca="false">MAX(0,MIN('Stage Schedule &amp; Costs (2)'!$F19,AZ$4)-MAX('Stage Schedule &amp; Costs (2)'!$E19,AZ$4-1))*'Stage Schedule &amp; Costs (2)'!$H19</f>
        <v>0</v>
      </c>
      <c r="BM19" s="156" t="n">
        <f aca="false">MAX(0,MIN('Stage Schedule &amp; Costs (2)'!$F19,BA$4)-MAX('Stage Schedule &amp; Costs (2)'!$E19,BA$4-1))*'Stage Schedule &amp; Costs (2)'!$H19</f>
        <v>0</v>
      </c>
      <c r="BN19" s="156" t="n">
        <f aca="false">MAX(0,MIN('Stage Schedule &amp; Costs (2)'!$F19,BB$4)-MAX('Stage Schedule &amp; Costs (2)'!$E19,BB$4-1))*'Stage Schedule &amp; Costs (2)'!$H19</f>
        <v>0</v>
      </c>
      <c r="BO19" s="156" t="n">
        <f aca="false">MAX(0,MIN('Stage Schedule &amp; Costs (2)'!$F19,BC$4)-MAX('Stage Schedule &amp; Costs (2)'!$E19,BC$4-1))*'Stage Schedule &amp; Costs (2)'!$H19</f>
        <v>0</v>
      </c>
      <c r="BP19" s="156" t="n">
        <f aca="false">MAX(0,MIN('Stage Schedule &amp; Costs (2)'!$F19,BD$4)-MAX('Stage Schedule &amp; Costs (2)'!$E19,BD$4-1))*'Stage Schedule &amp; Costs (2)'!$H19</f>
        <v>0</v>
      </c>
      <c r="BQ19" s="156" t="n">
        <f aca="false">MAX(0,MIN('Stage Schedule &amp; Costs (2)'!$F19,BE$4)-MAX('Stage Schedule &amp; Costs (2)'!$E19,BE$4-1))*'Stage Schedule &amp; Costs (2)'!$H19</f>
        <v>0</v>
      </c>
    </row>
    <row r="20" customFormat="false" ht="15" hidden="false" customHeight="true" outlineLevel="0" collapsed="false">
      <c r="A20" s="157" t="n">
        <f aca="false">'Stage Schedule &amp; Costs (2)'!A20</f>
        <v>16</v>
      </c>
      <c r="B20" s="158" t="str">
        <f aca="false">'Stage Schedule &amp; Costs (2)'!B20&amp;" - "&amp;'Stage Schedule &amp; Costs (2)'!C20</f>
        <v> - 2nd Floor</v>
      </c>
      <c r="C20" s="159" t="n">
        <f aca="false">SUM(P20:BQ20)</f>
        <v>10000000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 t="n">
        <f aca="false">MAX(0,MIN('Stage Schedule &amp; Costs (2)'!$F20,D$4)-MAX('Stage Schedule &amp; Costs (2)'!$E20,D$4-1))*'Stage Schedule &amp; Costs (2)'!$H20</f>
        <v>0</v>
      </c>
      <c r="Q20" s="159" t="n">
        <f aca="false">MAX(0,MIN('Stage Schedule &amp; Costs (2)'!$F20,E$4)-MAX('Stage Schedule &amp; Costs (2)'!$E20,E$4-1))*'Stage Schedule &amp; Costs (2)'!$H20</f>
        <v>0</v>
      </c>
      <c r="R20" s="159" t="n">
        <f aca="false">MAX(0,MIN('Stage Schedule &amp; Costs (2)'!$F20,F$4)-MAX('Stage Schedule &amp; Costs (2)'!$E20,F$4-1))*'Stage Schedule &amp; Costs (2)'!$H20</f>
        <v>0</v>
      </c>
      <c r="S20" s="159" t="n">
        <f aca="false">MAX(0,MIN('Stage Schedule &amp; Costs (2)'!$F20,G$4)-MAX('Stage Schedule &amp; Costs (2)'!$E20,G$4-1))*'Stage Schedule &amp; Costs (2)'!$H20</f>
        <v>0</v>
      </c>
      <c r="T20" s="159" t="n">
        <f aca="false">MAX(0,MIN('Stage Schedule &amp; Costs (2)'!$F20,H$4)-MAX('Stage Schedule &amp; Costs (2)'!$E20,H$4-1))*'Stage Schedule &amp; Costs (2)'!$H20</f>
        <v>0</v>
      </c>
      <c r="U20" s="159" t="n">
        <f aca="false">MAX(0,MIN('Stage Schedule &amp; Costs (2)'!$F20,I$4)-MAX('Stage Schedule &amp; Costs (2)'!$E20,I$4-1))*'Stage Schedule &amp; Costs (2)'!$H20</f>
        <v>0</v>
      </c>
      <c r="V20" s="159" t="n">
        <f aca="false">MAX(0,MIN('Stage Schedule &amp; Costs (2)'!$F20,J$4)-MAX('Stage Schedule &amp; Costs (2)'!$E20,J$4-1))*'Stage Schedule &amp; Costs (2)'!$H20</f>
        <v>0</v>
      </c>
      <c r="W20" s="159" t="n">
        <f aca="false">MAX(0,MIN('Stage Schedule &amp; Costs (2)'!$F20,K$4)-MAX('Stage Schedule &amp; Costs (2)'!$E20,K$4-1))*'Stage Schedule &amp; Costs (2)'!$H20</f>
        <v>0</v>
      </c>
      <c r="X20" s="159" t="n">
        <f aca="false">MAX(0,MIN('Stage Schedule &amp; Costs (2)'!$F20,L$4)-MAX('Stage Schedule &amp; Costs (2)'!$E20,L$4-1))*'Stage Schedule &amp; Costs (2)'!$H20</f>
        <v>0</v>
      </c>
      <c r="Y20" s="159" t="n">
        <f aca="false">MAX(0,MIN('Stage Schedule &amp; Costs (2)'!$F20,M$4)-MAX('Stage Schedule &amp; Costs (2)'!$E20,M$4-1))*'Stage Schedule &amp; Costs (2)'!$H20</f>
        <v>0</v>
      </c>
      <c r="Z20" s="159" t="n">
        <f aca="false">MAX(0,MIN('Stage Schedule &amp; Costs (2)'!$F20,N$4)-MAX('Stage Schedule &amp; Costs (2)'!$E20,N$4-1))*'Stage Schedule &amp; Costs (2)'!$H20</f>
        <v>0</v>
      </c>
      <c r="AA20" s="159" t="n">
        <f aca="false">MAX(0,MIN('Stage Schedule &amp; Costs (2)'!$F20,O$4)-MAX('Stage Schedule &amp; Costs (2)'!$E20,O$4-1))*'Stage Schedule &amp; Costs (2)'!$H20</f>
        <v>0</v>
      </c>
      <c r="AB20" s="159" t="n">
        <f aca="false">MAX(0,MIN('Stage Schedule &amp; Costs (2)'!$F20,P$4)-MAX('Stage Schedule &amp; Costs (2)'!$E20,P$4-1))*'Stage Schedule &amp; Costs (2)'!$H20</f>
        <v>0</v>
      </c>
      <c r="AC20" s="159" t="n">
        <f aca="false">MAX(0,MIN('Stage Schedule &amp; Costs (2)'!$F20,Q$4)-MAX('Stage Schedule &amp; Costs (2)'!$E20,Q$4-1))*'Stage Schedule &amp; Costs (2)'!$H20</f>
        <v>0</v>
      </c>
      <c r="AD20" s="159" t="n">
        <f aca="false">MAX(0,MIN('Stage Schedule &amp; Costs (2)'!$F20,R$4)-MAX('Stage Schedule &amp; Costs (2)'!$E20,R$4-1))*'Stage Schedule &amp; Costs (2)'!$H20</f>
        <v>0</v>
      </c>
      <c r="AE20" s="159" t="n">
        <f aca="false">MAX(0,MIN('Stage Schedule &amp; Costs (2)'!$F20,S$4)-MAX('Stage Schedule &amp; Costs (2)'!$E20,S$4-1))*'Stage Schedule &amp; Costs (2)'!$H20</f>
        <v>0</v>
      </c>
      <c r="AF20" s="159" t="n">
        <f aca="false">MAX(0,MIN('Stage Schedule &amp; Costs (2)'!$F20,T$4)-MAX('Stage Schedule &amp; Costs (2)'!$E20,T$4-1))*'Stage Schedule &amp; Costs (2)'!$H20</f>
        <v>0</v>
      </c>
      <c r="AG20" s="159" t="n">
        <f aca="false">MAX(0,MIN('Stage Schedule &amp; Costs (2)'!$F20,U$4)-MAX('Stage Schedule &amp; Costs (2)'!$E20,U$4-1))*'Stage Schedule &amp; Costs (2)'!$H20</f>
        <v>0</v>
      </c>
      <c r="AH20" s="159" t="n">
        <f aca="false">MAX(0,MIN('Stage Schedule &amp; Costs (2)'!$F20,V$4)-MAX('Stage Schedule &amp; Costs (2)'!$E20,V$4-1))*'Stage Schedule &amp; Costs (2)'!$H20</f>
        <v>0</v>
      </c>
      <c r="AI20" s="159" t="n">
        <f aca="false">MAX(0,MIN('Stage Schedule &amp; Costs (2)'!$F20,W$4)-MAX('Stage Schedule &amp; Costs (2)'!$E20,W$4-1))*'Stage Schedule &amp; Costs (2)'!$H20</f>
        <v>0</v>
      </c>
      <c r="AJ20" s="159" t="n">
        <f aca="false">MAX(0,MIN('Stage Schedule &amp; Costs (2)'!$F20,X$4)-MAX('Stage Schedule &amp; Costs (2)'!$E20,X$4-1))*'Stage Schedule &amp; Costs (2)'!$H20</f>
        <v>0</v>
      </c>
      <c r="AK20" s="159" t="n">
        <f aca="false">MAX(0,MIN('Stage Schedule &amp; Costs (2)'!$F20,Y$4)-MAX('Stage Schedule &amp; Costs (2)'!$E20,Y$4-1))*'Stage Schedule &amp; Costs (2)'!$H20</f>
        <v>0</v>
      </c>
      <c r="AL20" s="159" t="n">
        <f aca="false">MAX(0,MIN('Stage Schedule &amp; Costs (2)'!$F20,Z$4)-MAX('Stage Schedule &amp; Costs (2)'!$E20,Z$4-1))*'Stage Schedule &amp; Costs (2)'!$H20</f>
        <v>0</v>
      </c>
      <c r="AM20" s="159" t="n">
        <f aca="false">MAX(0,MIN('Stage Schedule &amp; Costs (2)'!$F20,AA$4)-MAX('Stage Schedule &amp; Costs (2)'!$E20,AA$4-1))*'Stage Schedule &amp; Costs (2)'!$H20</f>
        <v>0</v>
      </c>
      <c r="AN20" s="159" t="n">
        <f aca="false">MAX(0,MIN('Stage Schedule &amp; Costs (2)'!$F20,AB$4)-MAX('Stage Schedule &amp; Costs (2)'!$E20,AB$4-1))*'Stage Schedule &amp; Costs (2)'!$H20</f>
        <v>0</v>
      </c>
      <c r="AO20" s="159" t="n">
        <f aca="false">MAX(0,MIN('Stage Schedule &amp; Costs (2)'!$F20,AC$4)-MAX('Stage Schedule &amp; Costs (2)'!$E20,AC$4-1))*'Stage Schedule &amp; Costs (2)'!$H20</f>
        <v>0</v>
      </c>
      <c r="AP20" s="159" t="n">
        <f aca="false">MAX(0,MIN('Stage Schedule &amp; Costs (2)'!$F20,AD$4)-MAX('Stage Schedule &amp; Costs (2)'!$E20,AD$4-1))*'Stage Schedule &amp; Costs (2)'!$H20</f>
        <v>0</v>
      </c>
      <c r="AQ20" s="159" t="n">
        <f aca="false">MAX(0,MIN('Stage Schedule &amp; Costs (2)'!$F20,AE$4)-MAX('Stage Schedule &amp; Costs (2)'!$E20,AE$4-1))*'Stage Schedule &amp; Costs (2)'!$H20</f>
        <v>0</v>
      </c>
      <c r="AR20" s="159" t="n">
        <f aca="false">MAX(0,MIN('Stage Schedule &amp; Costs (2)'!$F20,AF$4)-MAX('Stage Schedule &amp; Costs (2)'!$E20,AF$4-1))*'Stage Schedule &amp; Costs (2)'!$H20</f>
        <v>0</v>
      </c>
      <c r="AS20" s="159" t="n">
        <f aca="false">MAX(0,MIN('Stage Schedule &amp; Costs (2)'!$F20,AG$4)-MAX('Stage Schedule &amp; Costs (2)'!$E20,AG$4-1))*'Stage Schedule &amp; Costs (2)'!$H20</f>
        <v>0</v>
      </c>
      <c r="AT20" s="159" t="n">
        <f aca="false">MAX(0,MIN('Stage Schedule &amp; Costs (2)'!$F20,AH$4)-MAX('Stage Schedule &amp; Costs (2)'!$E20,AH$4-1))*'Stage Schedule &amp; Costs (2)'!$H20</f>
        <v>5000000</v>
      </c>
      <c r="AU20" s="159" t="n">
        <f aca="false">MAX(0,MIN('Stage Schedule &amp; Costs (2)'!$F20,AI$4)-MAX('Stage Schedule &amp; Costs (2)'!$E20,AI$4-1))*'Stage Schedule &amp; Costs (2)'!$H20</f>
        <v>5000000</v>
      </c>
      <c r="AV20" s="159" t="n">
        <f aca="false">MAX(0,MIN('Stage Schedule &amp; Costs (2)'!$F20,AJ$4)-MAX('Stage Schedule &amp; Costs (2)'!$E20,AJ$4-1))*'Stage Schedule &amp; Costs (2)'!$H20</f>
        <v>0</v>
      </c>
      <c r="AW20" s="159" t="n">
        <f aca="false">MAX(0,MIN('Stage Schedule &amp; Costs (2)'!$F20,AK$4)-MAX('Stage Schedule &amp; Costs (2)'!$E20,AK$4-1))*'Stage Schedule &amp; Costs (2)'!$H20</f>
        <v>0</v>
      </c>
      <c r="AX20" s="159" t="n">
        <f aca="false">MAX(0,MIN('Stage Schedule &amp; Costs (2)'!$F20,AL$4)-MAX('Stage Schedule &amp; Costs (2)'!$E20,AL$4-1))*'Stage Schedule &amp; Costs (2)'!$H20</f>
        <v>0</v>
      </c>
      <c r="AY20" s="159" t="n">
        <f aca="false">MAX(0,MIN('Stage Schedule &amp; Costs (2)'!$F20,AM$4)-MAX('Stage Schedule &amp; Costs (2)'!$E20,AM$4-1))*'Stage Schedule &amp; Costs (2)'!$H20</f>
        <v>0</v>
      </c>
      <c r="AZ20" s="159" t="n">
        <f aca="false">MAX(0,MIN('Stage Schedule &amp; Costs (2)'!$F20,AN$4)-MAX('Stage Schedule &amp; Costs (2)'!$E20,AN$4-1))*'Stage Schedule &amp; Costs (2)'!$H20</f>
        <v>0</v>
      </c>
      <c r="BA20" s="159" t="n">
        <f aca="false">MAX(0,MIN('Stage Schedule &amp; Costs (2)'!$F20,AO$4)-MAX('Stage Schedule &amp; Costs (2)'!$E20,AO$4-1))*'Stage Schedule &amp; Costs (2)'!$H20</f>
        <v>0</v>
      </c>
      <c r="BB20" s="159" t="n">
        <f aca="false">MAX(0,MIN('Stage Schedule &amp; Costs (2)'!$F20,AP$4)-MAX('Stage Schedule &amp; Costs (2)'!$E20,AP$4-1))*'Stage Schedule &amp; Costs (2)'!$H20</f>
        <v>0</v>
      </c>
      <c r="BC20" s="159" t="n">
        <f aca="false">MAX(0,MIN('Stage Schedule &amp; Costs (2)'!$F20,AQ$4)-MAX('Stage Schedule &amp; Costs (2)'!$E20,AQ$4-1))*'Stage Schedule &amp; Costs (2)'!$H20</f>
        <v>0</v>
      </c>
      <c r="BD20" s="159" t="n">
        <f aca="false">MAX(0,MIN('Stage Schedule &amp; Costs (2)'!$F20,AR$4)-MAX('Stage Schedule &amp; Costs (2)'!$E20,AR$4-1))*'Stage Schedule &amp; Costs (2)'!$H20</f>
        <v>0</v>
      </c>
      <c r="BE20" s="159" t="n">
        <f aca="false">MAX(0,MIN('Stage Schedule &amp; Costs (2)'!$F20,AS$4)-MAX('Stage Schedule &amp; Costs (2)'!$E20,AS$4-1))*'Stage Schedule &amp; Costs (2)'!$H20</f>
        <v>0</v>
      </c>
      <c r="BF20" s="159" t="n">
        <f aca="false">MAX(0,MIN('Stage Schedule &amp; Costs (2)'!$F20,AT$4)-MAX('Stage Schedule &amp; Costs (2)'!$E20,AT$4-1))*'Stage Schedule &amp; Costs (2)'!$H20</f>
        <v>0</v>
      </c>
      <c r="BG20" s="159" t="n">
        <f aca="false">MAX(0,MIN('Stage Schedule &amp; Costs (2)'!$F20,AU$4)-MAX('Stage Schedule &amp; Costs (2)'!$E20,AU$4-1))*'Stage Schedule &amp; Costs (2)'!$H20</f>
        <v>0</v>
      </c>
      <c r="BH20" s="159" t="n">
        <f aca="false">MAX(0,MIN('Stage Schedule &amp; Costs (2)'!$F20,AV$4)-MAX('Stage Schedule &amp; Costs (2)'!$E20,AV$4-1))*'Stage Schedule &amp; Costs (2)'!$H20</f>
        <v>0</v>
      </c>
      <c r="BI20" s="159" t="n">
        <f aca="false">MAX(0,MIN('Stage Schedule &amp; Costs (2)'!$F20,AW$4)-MAX('Stage Schedule &amp; Costs (2)'!$E20,AW$4-1))*'Stage Schedule &amp; Costs (2)'!$H20</f>
        <v>0</v>
      </c>
      <c r="BJ20" s="159" t="n">
        <f aca="false">MAX(0,MIN('Stage Schedule &amp; Costs (2)'!$F20,AX$4)-MAX('Stage Schedule &amp; Costs (2)'!$E20,AX$4-1))*'Stage Schedule &amp; Costs (2)'!$H20</f>
        <v>0</v>
      </c>
      <c r="BK20" s="159" t="n">
        <f aca="false">MAX(0,MIN('Stage Schedule &amp; Costs (2)'!$F20,AY$4)-MAX('Stage Schedule &amp; Costs (2)'!$E20,AY$4-1))*'Stage Schedule &amp; Costs (2)'!$H20</f>
        <v>0</v>
      </c>
      <c r="BL20" s="159" t="n">
        <f aca="false">MAX(0,MIN('Stage Schedule &amp; Costs (2)'!$F20,AZ$4)-MAX('Stage Schedule &amp; Costs (2)'!$E20,AZ$4-1))*'Stage Schedule &amp; Costs (2)'!$H20</f>
        <v>0</v>
      </c>
      <c r="BM20" s="159" t="n">
        <f aca="false">MAX(0,MIN('Stage Schedule &amp; Costs (2)'!$F20,BA$4)-MAX('Stage Schedule &amp; Costs (2)'!$E20,BA$4-1))*'Stage Schedule &amp; Costs (2)'!$H20</f>
        <v>0</v>
      </c>
      <c r="BN20" s="159" t="n">
        <f aca="false">MAX(0,MIN('Stage Schedule &amp; Costs (2)'!$F20,BB$4)-MAX('Stage Schedule &amp; Costs (2)'!$E20,BB$4-1))*'Stage Schedule &amp; Costs (2)'!$H20</f>
        <v>0</v>
      </c>
      <c r="BO20" s="159" t="n">
        <f aca="false">MAX(0,MIN('Stage Schedule &amp; Costs (2)'!$F20,BC$4)-MAX('Stage Schedule &amp; Costs (2)'!$E20,BC$4-1))*'Stage Schedule &amp; Costs (2)'!$H20</f>
        <v>0</v>
      </c>
      <c r="BP20" s="159" t="n">
        <f aca="false">MAX(0,MIN('Stage Schedule &amp; Costs (2)'!$F20,BD$4)-MAX('Stage Schedule &amp; Costs (2)'!$E20,BD$4-1))*'Stage Schedule &amp; Costs (2)'!$H20</f>
        <v>0</v>
      </c>
      <c r="BQ20" s="159" t="n">
        <f aca="false">MAX(0,MIN('Stage Schedule &amp; Costs (2)'!$F20,BE$4)-MAX('Stage Schedule &amp; Costs (2)'!$E20,BE$4-1))*'Stage Schedule &amp; Costs (2)'!$H20</f>
        <v>0</v>
      </c>
    </row>
    <row r="21" customFormat="false" ht="15" hidden="false" customHeight="true" outlineLevel="0" collapsed="false">
      <c r="A21" s="154" t="n">
        <f aca="false">'Stage Schedule &amp; Costs (2)'!A21</f>
        <v>17</v>
      </c>
      <c r="B21" s="155" t="str">
        <f aca="false">'Stage Schedule &amp; Costs (2)'!B21&amp;" - "&amp;'Stage Schedule &amp; Costs (2)'!C21</f>
        <v> - 3rd Floor</v>
      </c>
      <c r="C21" s="156" t="n">
        <f aca="false">SUM(P21:BQ21)</f>
        <v>0</v>
      </c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 t="n">
        <f aca="false">MAX(0,MIN('Stage Schedule &amp; Costs (2)'!$F21,D$4)-MAX('Stage Schedule &amp; Costs (2)'!$E21,D$4-1))*'Stage Schedule &amp; Costs (2)'!$H21</f>
        <v>0</v>
      </c>
      <c r="Q21" s="156" t="n">
        <f aca="false">MAX(0,MIN('Stage Schedule &amp; Costs (2)'!$F21,E$4)-MAX('Stage Schedule &amp; Costs (2)'!$E21,E$4-1))*'Stage Schedule &amp; Costs (2)'!$H21</f>
        <v>0</v>
      </c>
      <c r="R21" s="156" t="n">
        <f aca="false">MAX(0,MIN('Stage Schedule &amp; Costs (2)'!$F21,F$4)-MAX('Stage Schedule &amp; Costs (2)'!$E21,F$4-1))*'Stage Schedule &amp; Costs (2)'!$H21</f>
        <v>0</v>
      </c>
      <c r="S21" s="156" t="n">
        <f aca="false">MAX(0,MIN('Stage Schedule &amp; Costs (2)'!$F21,G$4)-MAX('Stage Schedule &amp; Costs (2)'!$E21,G$4-1))*'Stage Schedule &amp; Costs (2)'!$H21</f>
        <v>0</v>
      </c>
      <c r="T21" s="156" t="n">
        <f aca="false">MAX(0,MIN('Stage Schedule &amp; Costs (2)'!$F21,H$4)-MAX('Stage Schedule &amp; Costs (2)'!$E21,H$4-1))*'Stage Schedule &amp; Costs (2)'!$H21</f>
        <v>0</v>
      </c>
      <c r="U21" s="156" t="n">
        <f aca="false">MAX(0,MIN('Stage Schedule &amp; Costs (2)'!$F21,I$4)-MAX('Stage Schedule &amp; Costs (2)'!$E21,I$4-1))*'Stage Schedule &amp; Costs (2)'!$H21</f>
        <v>0</v>
      </c>
      <c r="V21" s="156" t="n">
        <f aca="false">MAX(0,MIN('Stage Schedule &amp; Costs (2)'!$F21,J$4)-MAX('Stage Schedule &amp; Costs (2)'!$E21,J$4-1))*'Stage Schedule &amp; Costs (2)'!$H21</f>
        <v>0</v>
      </c>
      <c r="W21" s="156" t="n">
        <f aca="false">MAX(0,MIN('Stage Schedule &amp; Costs (2)'!$F21,K$4)-MAX('Stage Schedule &amp; Costs (2)'!$E21,K$4-1))*'Stage Schedule &amp; Costs (2)'!$H21</f>
        <v>0</v>
      </c>
      <c r="X21" s="156" t="n">
        <f aca="false">MAX(0,MIN('Stage Schedule &amp; Costs (2)'!$F21,L$4)-MAX('Stage Schedule &amp; Costs (2)'!$E21,L$4-1))*'Stage Schedule &amp; Costs (2)'!$H21</f>
        <v>0</v>
      </c>
      <c r="Y21" s="156" t="n">
        <f aca="false">MAX(0,MIN('Stage Schedule &amp; Costs (2)'!$F21,M$4)-MAX('Stage Schedule &amp; Costs (2)'!$E21,M$4-1))*'Stage Schedule &amp; Costs (2)'!$H21</f>
        <v>0</v>
      </c>
      <c r="Z21" s="156" t="n">
        <f aca="false">MAX(0,MIN('Stage Schedule &amp; Costs (2)'!$F21,N$4)-MAX('Stage Schedule &amp; Costs (2)'!$E21,N$4-1))*'Stage Schedule &amp; Costs (2)'!$H21</f>
        <v>0</v>
      </c>
      <c r="AA21" s="156" t="n">
        <f aca="false">MAX(0,MIN('Stage Schedule &amp; Costs (2)'!$F21,O$4)-MAX('Stage Schedule &amp; Costs (2)'!$E21,O$4-1))*'Stage Schedule &amp; Costs (2)'!$H21</f>
        <v>0</v>
      </c>
      <c r="AB21" s="156" t="n">
        <f aca="false">MAX(0,MIN('Stage Schedule &amp; Costs (2)'!$F21,P$4)-MAX('Stage Schedule &amp; Costs (2)'!$E21,P$4-1))*'Stage Schedule &amp; Costs (2)'!$H21</f>
        <v>0</v>
      </c>
      <c r="AC21" s="156" t="n">
        <f aca="false">MAX(0,MIN('Stage Schedule &amp; Costs (2)'!$F21,Q$4)-MAX('Stage Schedule &amp; Costs (2)'!$E21,Q$4-1))*'Stage Schedule &amp; Costs (2)'!$H21</f>
        <v>0</v>
      </c>
      <c r="AD21" s="156" t="n">
        <f aca="false">MAX(0,MIN('Stage Schedule &amp; Costs (2)'!$F21,R$4)-MAX('Stage Schedule &amp; Costs (2)'!$E21,R$4-1))*'Stage Schedule &amp; Costs (2)'!$H21</f>
        <v>0</v>
      </c>
      <c r="AE21" s="156" t="n">
        <f aca="false">MAX(0,MIN('Stage Schedule &amp; Costs (2)'!$F21,S$4)-MAX('Stage Schedule &amp; Costs (2)'!$E21,S$4-1))*'Stage Schedule &amp; Costs (2)'!$H21</f>
        <v>0</v>
      </c>
      <c r="AF21" s="156" t="n">
        <f aca="false">MAX(0,MIN('Stage Schedule &amp; Costs (2)'!$F21,T$4)-MAX('Stage Schedule &amp; Costs (2)'!$E21,T$4-1))*'Stage Schedule &amp; Costs (2)'!$H21</f>
        <v>0</v>
      </c>
      <c r="AG21" s="156" t="n">
        <f aca="false">MAX(0,MIN('Stage Schedule &amp; Costs (2)'!$F21,U$4)-MAX('Stage Schedule &amp; Costs (2)'!$E21,U$4-1))*'Stage Schedule &amp; Costs (2)'!$H21</f>
        <v>0</v>
      </c>
      <c r="AH21" s="156" t="n">
        <f aca="false">MAX(0,MIN('Stage Schedule &amp; Costs (2)'!$F21,V$4)-MAX('Stage Schedule &amp; Costs (2)'!$E21,V$4-1))*'Stage Schedule &amp; Costs (2)'!$H21</f>
        <v>0</v>
      </c>
      <c r="AI21" s="156" t="n">
        <f aca="false">MAX(0,MIN('Stage Schedule &amp; Costs (2)'!$F21,W$4)-MAX('Stage Schedule &amp; Costs (2)'!$E21,W$4-1))*'Stage Schedule &amp; Costs (2)'!$H21</f>
        <v>0</v>
      </c>
      <c r="AJ21" s="156" t="n">
        <f aca="false">MAX(0,MIN('Stage Schedule &amp; Costs (2)'!$F21,X$4)-MAX('Stage Schedule &amp; Costs (2)'!$E21,X$4-1))*'Stage Schedule &amp; Costs (2)'!$H21</f>
        <v>0</v>
      </c>
      <c r="AK21" s="156" t="n">
        <f aca="false">MAX(0,MIN('Stage Schedule &amp; Costs (2)'!$F21,Y$4)-MAX('Stage Schedule &amp; Costs (2)'!$E21,Y$4-1))*'Stage Schedule &amp; Costs (2)'!$H21</f>
        <v>0</v>
      </c>
      <c r="AL21" s="156" t="n">
        <f aca="false">MAX(0,MIN('Stage Schedule &amp; Costs (2)'!$F21,Z$4)-MAX('Stage Schedule &amp; Costs (2)'!$E21,Z$4-1))*'Stage Schedule &amp; Costs (2)'!$H21</f>
        <v>0</v>
      </c>
      <c r="AM21" s="156" t="n">
        <f aca="false">MAX(0,MIN('Stage Schedule &amp; Costs (2)'!$F21,AA$4)-MAX('Stage Schedule &amp; Costs (2)'!$E21,AA$4-1))*'Stage Schedule &amp; Costs (2)'!$H21</f>
        <v>0</v>
      </c>
      <c r="AN21" s="156" t="n">
        <f aca="false">MAX(0,MIN('Stage Schedule &amp; Costs (2)'!$F21,AB$4)-MAX('Stage Schedule &amp; Costs (2)'!$E21,AB$4-1))*'Stage Schedule &amp; Costs (2)'!$H21</f>
        <v>0</v>
      </c>
      <c r="AO21" s="156" t="n">
        <f aca="false">MAX(0,MIN('Stage Schedule &amp; Costs (2)'!$F21,AC$4)-MAX('Stage Schedule &amp; Costs (2)'!$E21,AC$4-1))*'Stage Schedule &amp; Costs (2)'!$H21</f>
        <v>0</v>
      </c>
      <c r="AP21" s="156" t="n">
        <f aca="false">MAX(0,MIN('Stage Schedule &amp; Costs (2)'!$F21,AD$4)-MAX('Stage Schedule &amp; Costs (2)'!$E21,AD$4-1))*'Stage Schedule &amp; Costs (2)'!$H21</f>
        <v>0</v>
      </c>
      <c r="AQ21" s="156" t="n">
        <f aca="false">MAX(0,MIN('Stage Schedule &amp; Costs (2)'!$F21,AE$4)-MAX('Stage Schedule &amp; Costs (2)'!$E21,AE$4-1))*'Stage Schedule &amp; Costs (2)'!$H21</f>
        <v>0</v>
      </c>
      <c r="AR21" s="156" t="n">
        <f aca="false">MAX(0,MIN('Stage Schedule &amp; Costs (2)'!$F21,AF$4)-MAX('Stage Schedule &amp; Costs (2)'!$E21,AF$4-1))*'Stage Schedule &amp; Costs (2)'!$H21</f>
        <v>0</v>
      </c>
      <c r="AS21" s="156" t="n">
        <f aca="false">MAX(0,MIN('Stage Schedule &amp; Costs (2)'!$F21,AG$4)-MAX('Stage Schedule &amp; Costs (2)'!$E21,AG$4-1))*'Stage Schedule &amp; Costs (2)'!$H21</f>
        <v>0</v>
      </c>
      <c r="AT21" s="156" t="n">
        <f aca="false">MAX(0,MIN('Stage Schedule &amp; Costs (2)'!$F21,AH$4)-MAX('Stage Schedule &amp; Costs (2)'!$E21,AH$4-1))*'Stage Schedule &amp; Costs (2)'!$H21</f>
        <v>0</v>
      </c>
      <c r="AU21" s="156" t="n">
        <f aca="false">MAX(0,MIN('Stage Schedule &amp; Costs (2)'!$F21,AI$4)-MAX('Stage Schedule &amp; Costs (2)'!$E21,AI$4-1))*'Stage Schedule &amp; Costs (2)'!$H21</f>
        <v>0</v>
      </c>
      <c r="AV21" s="156" t="n">
        <f aca="false">MAX(0,MIN('Stage Schedule &amp; Costs (2)'!$F21,AJ$4)-MAX('Stage Schedule &amp; Costs (2)'!$E21,AJ$4-1))*'Stage Schedule &amp; Costs (2)'!$H21</f>
        <v>0</v>
      </c>
      <c r="AW21" s="156" t="n">
        <f aca="false">MAX(0,MIN('Stage Schedule &amp; Costs (2)'!$F21,AK$4)-MAX('Stage Schedule &amp; Costs (2)'!$E21,AK$4-1))*'Stage Schedule &amp; Costs (2)'!$H21</f>
        <v>0</v>
      </c>
      <c r="AX21" s="156" t="n">
        <f aca="false">MAX(0,MIN('Stage Schedule &amp; Costs (2)'!$F21,AL$4)-MAX('Stage Schedule &amp; Costs (2)'!$E21,AL$4-1))*'Stage Schedule &amp; Costs (2)'!$H21</f>
        <v>0</v>
      </c>
      <c r="AY21" s="156" t="n">
        <f aca="false">MAX(0,MIN('Stage Schedule &amp; Costs (2)'!$F21,AM$4)-MAX('Stage Schedule &amp; Costs (2)'!$E21,AM$4-1))*'Stage Schedule &amp; Costs (2)'!$H21</f>
        <v>0</v>
      </c>
      <c r="AZ21" s="156" t="n">
        <f aca="false">MAX(0,MIN('Stage Schedule &amp; Costs (2)'!$F21,AN$4)-MAX('Stage Schedule &amp; Costs (2)'!$E21,AN$4-1))*'Stage Schedule &amp; Costs (2)'!$H21</f>
        <v>0</v>
      </c>
      <c r="BA21" s="156" t="n">
        <f aca="false">MAX(0,MIN('Stage Schedule &amp; Costs (2)'!$F21,AO$4)-MAX('Stage Schedule &amp; Costs (2)'!$E21,AO$4-1))*'Stage Schedule &amp; Costs (2)'!$H21</f>
        <v>0</v>
      </c>
      <c r="BB21" s="156" t="n">
        <f aca="false">MAX(0,MIN('Stage Schedule &amp; Costs (2)'!$F21,AP$4)-MAX('Stage Schedule &amp; Costs (2)'!$E21,AP$4-1))*'Stage Schedule &amp; Costs (2)'!$H21</f>
        <v>0</v>
      </c>
      <c r="BC21" s="156" t="n">
        <f aca="false">MAX(0,MIN('Stage Schedule &amp; Costs (2)'!$F21,AQ$4)-MAX('Stage Schedule &amp; Costs (2)'!$E21,AQ$4-1))*'Stage Schedule &amp; Costs (2)'!$H21</f>
        <v>0</v>
      </c>
      <c r="BD21" s="156" t="n">
        <f aca="false">MAX(0,MIN('Stage Schedule &amp; Costs (2)'!$F21,AR$4)-MAX('Stage Schedule &amp; Costs (2)'!$E21,AR$4-1))*'Stage Schedule &amp; Costs (2)'!$H21</f>
        <v>0</v>
      </c>
      <c r="BE21" s="156" t="n">
        <f aca="false">MAX(0,MIN('Stage Schedule &amp; Costs (2)'!$F21,AS$4)-MAX('Stage Schedule &amp; Costs (2)'!$E21,AS$4-1))*'Stage Schedule &amp; Costs (2)'!$H21</f>
        <v>0</v>
      </c>
      <c r="BF21" s="156" t="n">
        <f aca="false">MAX(0,MIN('Stage Schedule &amp; Costs (2)'!$F21,AT$4)-MAX('Stage Schedule &amp; Costs (2)'!$E21,AT$4-1))*'Stage Schedule &amp; Costs (2)'!$H21</f>
        <v>0</v>
      </c>
      <c r="BG21" s="156" t="n">
        <f aca="false">MAX(0,MIN('Stage Schedule &amp; Costs (2)'!$F21,AU$4)-MAX('Stage Schedule &amp; Costs (2)'!$E21,AU$4-1))*'Stage Schedule &amp; Costs (2)'!$H21</f>
        <v>0</v>
      </c>
      <c r="BH21" s="156" t="n">
        <f aca="false">MAX(0,MIN('Stage Schedule &amp; Costs (2)'!$F21,AV$4)-MAX('Stage Schedule &amp; Costs (2)'!$E21,AV$4-1))*'Stage Schedule &amp; Costs (2)'!$H21</f>
        <v>0</v>
      </c>
      <c r="BI21" s="156" t="n">
        <f aca="false">MAX(0,MIN('Stage Schedule &amp; Costs (2)'!$F21,AW$4)-MAX('Stage Schedule &amp; Costs (2)'!$E21,AW$4-1))*'Stage Schedule &amp; Costs (2)'!$H21</f>
        <v>0</v>
      </c>
      <c r="BJ21" s="156" t="n">
        <f aca="false">MAX(0,MIN('Stage Schedule &amp; Costs (2)'!$F21,AX$4)-MAX('Stage Schedule &amp; Costs (2)'!$E21,AX$4-1))*'Stage Schedule &amp; Costs (2)'!$H21</f>
        <v>0</v>
      </c>
      <c r="BK21" s="156" t="n">
        <f aca="false">MAX(0,MIN('Stage Schedule &amp; Costs (2)'!$F21,AY$4)-MAX('Stage Schedule &amp; Costs (2)'!$E21,AY$4-1))*'Stage Schedule &amp; Costs (2)'!$H21</f>
        <v>0</v>
      </c>
      <c r="BL21" s="156" t="n">
        <f aca="false">MAX(0,MIN('Stage Schedule &amp; Costs (2)'!$F21,AZ$4)-MAX('Stage Schedule &amp; Costs (2)'!$E21,AZ$4-1))*'Stage Schedule &amp; Costs (2)'!$H21</f>
        <v>0</v>
      </c>
      <c r="BM21" s="156" t="n">
        <f aca="false">MAX(0,MIN('Stage Schedule &amp; Costs (2)'!$F21,BA$4)-MAX('Stage Schedule &amp; Costs (2)'!$E21,BA$4-1))*'Stage Schedule &amp; Costs (2)'!$H21</f>
        <v>0</v>
      </c>
      <c r="BN21" s="156" t="n">
        <f aca="false">MAX(0,MIN('Stage Schedule &amp; Costs (2)'!$F21,BB$4)-MAX('Stage Schedule &amp; Costs (2)'!$E21,BB$4-1))*'Stage Schedule &amp; Costs (2)'!$H21</f>
        <v>0</v>
      </c>
      <c r="BO21" s="156" t="n">
        <f aca="false">MAX(0,MIN('Stage Schedule &amp; Costs (2)'!$F21,BC$4)-MAX('Stage Schedule &amp; Costs (2)'!$E21,BC$4-1))*'Stage Schedule &amp; Costs (2)'!$H21</f>
        <v>0</v>
      </c>
      <c r="BP21" s="156" t="n">
        <f aca="false">MAX(0,MIN('Stage Schedule &amp; Costs (2)'!$F21,BD$4)-MAX('Stage Schedule &amp; Costs (2)'!$E21,BD$4-1))*'Stage Schedule &amp; Costs (2)'!$H21</f>
        <v>0</v>
      </c>
      <c r="BQ21" s="156" t="n">
        <f aca="false">MAX(0,MIN('Stage Schedule &amp; Costs (2)'!$F21,BE$4)-MAX('Stage Schedule &amp; Costs (2)'!$E21,BE$4-1))*'Stage Schedule &amp; Costs (2)'!$H21</f>
        <v>0</v>
      </c>
    </row>
    <row r="22" customFormat="false" ht="15" hidden="false" customHeight="true" outlineLevel="0" collapsed="false">
      <c r="A22" s="157" t="n">
        <f aca="false">'Stage Schedule &amp; Costs (2)'!A22</f>
        <v>18</v>
      </c>
      <c r="B22" s="158" t="str">
        <f aca="false">'Stage Schedule &amp; Costs (2)'!B22&amp;" - "&amp;'Stage Schedule &amp; Costs (2)'!C22</f>
        <v>Curtain Walls - Curtain Walls</v>
      </c>
      <c r="C22" s="159" t="n">
        <f aca="false">SUM(P22:BQ22)</f>
        <v>21000000</v>
      </c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 t="n">
        <f aca="false">MAX(0,MIN('Stage Schedule &amp; Costs (2)'!$F22,D$4)-MAX('Stage Schedule &amp; Costs (2)'!$E22,D$4-1))*'Stage Schedule &amp; Costs (2)'!$H22</f>
        <v>0</v>
      </c>
      <c r="Q22" s="159" t="n">
        <f aca="false">MAX(0,MIN('Stage Schedule &amp; Costs (2)'!$F22,E$4)-MAX('Stage Schedule &amp; Costs (2)'!$E22,E$4-1))*'Stage Schedule &amp; Costs (2)'!$H22</f>
        <v>0</v>
      </c>
      <c r="R22" s="159" t="n">
        <f aca="false">MAX(0,MIN('Stage Schedule &amp; Costs (2)'!$F22,F$4)-MAX('Stage Schedule &amp; Costs (2)'!$E22,F$4-1))*'Stage Schedule &amp; Costs (2)'!$H22</f>
        <v>0</v>
      </c>
      <c r="S22" s="159" t="n">
        <f aca="false">MAX(0,MIN('Stage Schedule &amp; Costs (2)'!$F22,G$4)-MAX('Stage Schedule &amp; Costs (2)'!$E22,G$4-1))*'Stage Schedule &amp; Costs (2)'!$H22</f>
        <v>0</v>
      </c>
      <c r="T22" s="159" t="n">
        <f aca="false">MAX(0,MIN('Stage Schedule &amp; Costs (2)'!$F22,H$4)-MAX('Stage Schedule &amp; Costs (2)'!$E22,H$4-1))*'Stage Schedule &amp; Costs (2)'!$H22</f>
        <v>0</v>
      </c>
      <c r="U22" s="159" t="n">
        <f aca="false">MAX(0,MIN('Stage Schedule &amp; Costs (2)'!$F22,I$4)-MAX('Stage Schedule &amp; Costs (2)'!$E22,I$4-1))*'Stage Schedule &amp; Costs (2)'!$H22</f>
        <v>0</v>
      </c>
      <c r="V22" s="159" t="n">
        <f aca="false">MAX(0,MIN('Stage Schedule &amp; Costs (2)'!$F22,J$4)-MAX('Stage Schedule &amp; Costs (2)'!$E22,J$4-1))*'Stage Schedule &amp; Costs (2)'!$H22</f>
        <v>0</v>
      </c>
      <c r="W22" s="159" t="n">
        <f aca="false">MAX(0,MIN('Stage Schedule &amp; Costs (2)'!$F22,K$4)-MAX('Stage Schedule &amp; Costs (2)'!$E22,K$4-1))*'Stage Schedule &amp; Costs (2)'!$H22</f>
        <v>0</v>
      </c>
      <c r="X22" s="159" t="n">
        <f aca="false">MAX(0,MIN('Stage Schedule &amp; Costs (2)'!$F22,L$4)-MAX('Stage Schedule &amp; Costs (2)'!$E22,L$4-1))*'Stage Schedule &amp; Costs (2)'!$H22</f>
        <v>0</v>
      </c>
      <c r="Y22" s="159" t="n">
        <f aca="false">MAX(0,MIN('Stage Schedule &amp; Costs (2)'!$F22,M$4)-MAX('Stage Schedule &amp; Costs (2)'!$E22,M$4-1))*'Stage Schedule &amp; Costs (2)'!$H22</f>
        <v>0</v>
      </c>
      <c r="Z22" s="159" t="n">
        <f aca="false">MAX(0,MIN('Stage Schedule &amp; Costs (2)'!$F22,N$4)-MAX('Stage Schedule &amp; Costs (2)'!$E22,N$4-1))*'Stage Schedule &amp; Costs (2)'!$H22</f>
        <v>0</v>
      </c>
      <c r="AA22" s="159" t="n">
        <f aca="false">MAX(0,MIN('Stage Schedule &amp; Costs (2)'!$F22,O$4)-MAX('Stage Schedule &amp; Costs (2)'!$E22,O$4-1))*'Stage Schedule &amp; Costs (2)'!$H22</f>
        <v>0</v>
      </c>
      <c r="AB22" s="159" t="n">
        <f aca="false">MAX(0,MIN('Stage Schedule &amp; Costs (2)'!$F22,P$4)-MAX('Stage Schedule &amp; Costs (2)'!$E22,P$4-1))*'Stage Schedule &amp; Costs (2)'!$H22</f>
        <v>0</v>
      </c>
      <c r="AC22" s="159" t="n">
        <f aca="false">MAX(0,MIN('Stage Schedule &amp; Costs (2)'!$F22,Q$4)-MAX('Stage Schedule &amp; Costs (2)'!$E22,Q$4-1))*'Stage Schedule &amp; Costs (2)'!$H22</f>
        <v>0</v>
      </c>
      <c r="AD22" s="159" t="n">
        <f aca="false">MAX(0,MIN('Stage Schedule &amp; Costs (2)'!$F22,R$4)-MAX('Stage Schedule &amp; Costs (2)'!$E22,R$4-1))*'Stage Schedule &amp; Costs (2)'!$H22</f>
        <v>0</v>
      </c>
      <c r="AE22" s="159" t="n">
        <f aca="false">MAX(0,MIN('Stage Schedule &amp; Costs (2)'!$F22,S$4)-MAX('Stage Schedule &amp; Costs (2)'!$E22,S$4-1))*'Stage Schedule &amp; Costs (2)'!$H22</f>
        <v>0</v>
      </c>
      <c r="AF22" s="159" t="n">
        <f aca="false">MAX(0,MIN('Stage Schedule &amp; Costs (2)'!$F22,T$4)-MAX('Stage Schedule &amp; Costs (2)'!$E22,T$4-1))*'Stage Schedule &amp; Costs (2)'!$H22</f>
        <v>0</v>
      </c>
      <c r="AG22" s="159" t="n">
        <f aca="false">MAX(0,MIN('Stage Schedule &amp; Costs (2)'!$F22,U$4)-MAX('Stage Schedule &amp; Costs (2)'!$E22,U$4-1))*'Stage Schedule &amp; Costs (2)'!$H22</f>
        <v>0</v>
      </c>
      <c r="AH22" s="159" t="n">
        <f aca="false">MAX(0,MIN('Stage Schedule &amp; Costs (2)'!$F22,V$4)-MAX('Stage Schedule &amp; Costs (2)'!$E22,V$4-1))*'Stage Schedule &amp; Costs (2)'!$H22</f>
        <v>0</v>
      </c>
      <c r="AI22" s="159" t="n">
        <f aca="false">MAX(0,MIN('Stage Schedule &amp; Costs (2)'!$F22,W$4)-MAX('Stage Schedule &amp; Costs (2)'!$E22,W$4-1))*'Stage Schedule &amp; Costs (2)'!$H22</f>
        <v>0</v>
      </c>
      <c r="AJ22" s="159" t="n">
        <f aca="false">MAX(0,MIN('Stage Schedule &amp; Costs (2)'!$F22,X$4)-MAX('Stage Schedule &amp; Costs (2)'!$E22,X$4-1))*'Stage Schedule &amp; Costs (2)'!$H22</f>
        <v>0</v>
      </c>
      <c r="AK22" s="159" t="n">
        <f aca="false">MAX(0,MIN('Stage Schedule &amp; Costs (2)'!$F22,Y$4)-MAX('Stage Schedule &amp; Costs (2)'!$E22,Y$4-1))*'Stage Schedule &amp; Costs (2)'!$H22</f>
        <v>0</v>
      </c>
      <c r="AL22" s="159" t="n">
        <f aca="false">MAX(0,MIN('Stage Schedule &amp; Costs (2)'!$F22,Z$4)-MAX('Stage Schedule &amp; Costs (2)'!$E22,Z$4-1))*'Stage Schedule &amp; Costs (2)'!$H22</f>
        <v>0</v>
      </c>
      <c r="AM22" s="159" t="n">
        <f aca="false">MAX(0,MIN('Stage Schedule &amp; Costs (2)'!$F22,AA$4)-MAX('Stage Schedule &amp; Costs (2)'!$E22,AA$4-1))*'Stage Schedule &amp; Costs (2)'!$H22</f>
        <v>0</v>
      </c>
      <c r="AN22" s="159" t="n">
        <f aca="false">MAX(0,MIN('Stage Schedule &amp; Costs (2)'!$F22,AB$4)-MAX('Stage Schedule &amp; Costs (2)'!$E22,AB$4-1))*'Stage Schedule &amp; Costs (2)'!$H22</f>
        <v>0</v>
      </c>
      <c r="AO22" s="159" t="n">
        <f aca="false">MAX(0,MIN('Stage Schedule &amp; Costs (2)'!$F22,AC$4)-MAX('Stage Schedule &amp; Costs (2)'!$E22,AC$4-1))*'Stage Schedule &amp; Costs (2)'!$H22</f>
        <v>0</v>
      </c>
      <c r="AP22" s="159" t="n">
        <f aca="false">MAX(0,MIN('Stage Schedule &amp; Costs (2)'!$F22,AD$4)-MAX('Stage Schedule &amp; Costs (2)'!$E22,AD$4-1))*'Stage Schedule &amp; Costs (2)'!$H22</f>
        <v>0</v>
      </c>
      <c r="AQ22" s="159" t="n">
        <f aca="false">MAX(0,MIN('Stage Schedule &amp; Costs (2)'!$F22,AE$4)-MAX('Stage Schedule &amp; Costs (2)'!$E22,AE$4-1))*'Stage Schedule &amp; Costs (2)'!$H22</f>
        <v>0</v>
      </c>
      <c r="AR22" s="159" t="n">
        <f aca="false">MAX(0,MIN('Stage Schedule &amp; Costs (2)'!$F22,AF$4)-MAX('Stage Schedule &amp; Costs (2)'!$E22,AF$4-1))*'Stage Schedule &amp; Costs (2)'!$H22</f>
        <v>0</v>
      </c>
      <c r="AS22" s="159" t="n">
        <f aca="false">MAX(0,MIN('Stage Schedule &amp; Costs (2)'!$F22,AG$4)-MAX('Stage Schedule &amp; Costs (2)'!$E22,AG$4-1))*'Stage Schedule &amp; Costs (2)'!$H22</f>
        <v>0</v>
      </c>
      <c r="AT22" s="159" t="n">
        <f aca="false">MAX(0,MIN('Stage Schedule &amp; Costs (2)'!$F22,AH$4)-MAX('Stage Schedule &amp; Costs (2)'!$E22,AH$4-1))*'Stage Schedule &amp; Costs (2)'!$H22</f>
        <v>0</v>
      </c>
      <c r="AU22" s="159" t="n">
        <f aca="false">MAX(0,MIN('Stage Schedule &amp; Costs (2)'!$F22,AI$4)-MAX('Stage Schedule &amp; Costs (2)'!$E22,AI$4-1))*'Stage Schedule &amp; Costs (2)'!$H22</f>
        <v>0</v>
      </c>
      <c r="AV22" s="159" t="n">
        <f aca="false">MAX(0,MIN('Stage Schedule &amp; Costs (2)'!$F22,AJ$4)-MAX('Stage Schedule &amp; Costs (2)'!$E22,AJ$4-1))*'Stage Schedule &amp; Costs (2)'!$H22</f>
        <v>10500000</v>
      </c>
      <c r="AW22" s="159" t="n">
        <f aca="false">MAX(0,MIN('Stage Schedule &amp; Costs (2)'!$F22,AK$4)-MAX('Stage Schedule &amp; Costs (2)'!$E22,AK$4-1))*'Stage Schedule &amp; Costs (2)'!$H22</f>
        <v>10500000</v>
      </c>
      <c r="AX22" s="159" t="n">
        <f aca="false">MAX(0,MIN('Stage Schedule &amp; Costs (2)'!$F22,AL$4)-MAX('Stage Schedule &amp; Costs (2)'!$E22,AL$4-1))*'Stage Schedule &amp; Costs (2)'!$H22</f>
        <v>0</v>
      </c>
      <c r="AY22" s="159" t="n">
        <f aca="false">MAX(0,MIN('Stage Schedule &amp; Costs (2)'!$F22,AM$4)-MAX('Stage Schedule &amp; Costs (2)'!$E22,AM$4-1))*'Stage Schedule &amp; Costs (2)'!$H22</f>
        <v>0</v>
      </c>
      <c r="AZ22" s="159" t="n">
        <f aca="false">MAX(0,MIN('Stage Schedule &amp; Costs (2)'!$F22,AN$4)-MAX('Stage Schedule &amp; Costs (2)'!$E22,AN$4-1))*'Stage Schedule &amp; Costs (2)'!$H22</f>
        <v>0</v>
      </c>
      <c r="BA22" s="159" t="n">
        <f aca="false">MAX(0,MIN('Stage Schedule &amp; Costs (2)'!$F22,AO$4)-MAX('Stage Schedule &amp; Costs (2)'!$E22,AO$4-1))*'Stage Schedule &amp; Costs (2)'!$H22</f>
        <v>0</v>
      </c>
      <c r="BB22" s="159" t="n">
        <f aca="false">MAX(0,MIN('Stage Schedule &amp; Costs (2)'!$F22,AP$4)-MAX('Stage Schedule &amp; Costs (2)'!$E22,AP$4-1))*'Stage Schedule &amp; Costs (2)'!$H22</f>
        <v>0</v>
      </c>
      <c r="BC22" s="159" t="n">
        <f aca="false">MAX(0,MIN('Stage Schedule &amp; Costs (2)'!$F22,AQ$4)-MAX('Stage Schedule &amp; Costs (2)'!$E22,AQ$4-1))*'Stage Schedule &amp; Costs (2)'!$H22</f>
        <v>0</v>
      </c>
      <c r="BD22" s="159" t="n">
        <f aca="false">MAX(0,MIN('Stage Schedule &amp; Costs (2)'!$F22,AR$4)-MAX('Stage Schedule &amp; Costs (2)'!$E22,AR$4-1))*'Stage Schedule &amp; Costs (2)'!$H22</f>
        <v>0</v>
      </c>
      <c r="BE22" s="159" t="n">
        <f aca="false">MAX(0,MIN('Stage Schedule &amp; Costs (2)'!$F22,AS$4)-MAX('Stage Schedule &amp; Costs (2)'!$E22,AS$4-1))*'Stage Schedule &amp; Costs (2)'!$H22</f>
        <v>0</v>
      </c>
      <c r="BF22" s="159" t="n">
        <f aca="false">MAX(0,MIN('Stage Schedule &amp; Costs (2)'!$F22,AT$4)-MAX('Stage Schedule &amp; Costs (2)'!$E22,AT$4-1))*'Stage Schedule &amp; Costs (2)'!$H22</f>
        <v>0</v>
      </c>
      <c r="BG22" s="159" t="n">
        <f aca="false">MAX(0,MIN('Stage Schedule &amp; Costs (2)'!$F22,AU$4)-MAX('Stage Schedule &amp; Costs (2)'!$E22,AU$4-1))*'Stage Schedule &amp; Costs (2)'!$H22</f>
        <v>0</v>
      </c>
      <c r="BH22" s="159" t="n">
        <f aca="false">MAX(0,MIN('Stage Schedule &amp; Costs (2)'!$F22,AV$4)-MAX('Stage Schedule &amp; Costs (2)'!$E22,AV$4-1))*'Stage Schedule &amp; Costs (2)'!$H22</f>
        <v>0</v>
      </c>
      <c r="BI22" s="159" t="n">
        <f aca="false">MAX(0,MIN('Stage Schedule &amp; Costs (2)'!$F22,AW$4)-MAX('Stage Schedule &amp; Costs (2)'!$E22,AW$4-1))*'Stage Schedule &amp; Costs (2)'!$H22</f>
        <v>0</v>
      </c>
      <c r="BJ22" s="159" t="n">
        <f aca="false">MAX(0,MIN('Stage Schedule &amp; Costs (2)'!$F22,AX$4)-MAX('Stage Schedule &amp; Costs (2)'!$E22,AX$4-1))*'Stage Schedule &amp; Costs (2)'!$H22</f>
        <v>0</v>
      </c>
      <c r="BK22" s="159" t="n">
        <f aca="false">MAX(0,MIN('Stage Schedule &amp; Costs (2)'!$F22,AY$4)-MAX('Stage Schedule &amp; Costs (2)'!$E22,AY$4-1))*'Stage Schedule &amp; Costs (2)'!$H22</f>
        <v>0</v>
      </c>
      <c r="BL22" s="159" t="n">
        <f aca="false">MAX(0,MIN('Stage Schedule &amp; Costs (2)'!$F22,AZ$4)-MAX('Stage Schedule &amp; Costs (2)'!$E22,AZ$4-1))*'Stage Schedule &amp; Costs (2)'!$H22</f>
        <v>0</v>
      </c>
      <c r="BM22" s="159" t="n">
        <f aca="false">MAX(0,MIN('Stage Schedule &amp; Costs (2)'!$F22,BA$4)-MAX('Stage Schedule &amp; Costs (2)'!$E22,BA$4-1))*'Stage Schedule &amp; Costs (2)'!$H22</f>
        <v>0</v>
      </c>
      <c r="BN22" s="159" t="n">
        <f aca="false">MAX(0,MIN('Stage Schedule &amp; Costs (2)'!$F22,BB$4)-MAX('Stage Schedule &amp; Costs (2)'!$E22,BB$4-1))*'Stage Schedule &amp; Costs (2)'!$H22</f>
        <v>0</v>
      </c>
      <c r="BO22" s="159" t="n">
        <f aca="false">MAX(0,MIN('Stage Schedule &amp; Costs (2)'!$F22,BC$4)-MAX('Stage Schedule &amp; Costs (2)'!$E22,BC$4-1))*'Stage Schedule &amp; Costs (2)'!$H22</f>
        <v>0</v>
      </c>
      <c r="BP22" s="159" t="n">
        <f aca="false">MAX(0,MIN('Stage Schedule &amp; Costs (2)'!$F22,BD$4)-MAX('Stage Schedule &amp; Costs (2)'!$E22,BD$4-1))*'Stage Schedule &amp; Costs (2)'!$H22</f>
        <v>0</v>
      </c>
      <c r="BQ22" s="159" t="n">
        <f aca="false">MAX(0,MIN('Stage Schedule &amp; Costs (2)'!$F22,BE$4)-MAX('Stage Schedule &amp; Costs (2)'!$E22,BE$4-1))*'Stage Schedule &amp; Costs (2)'!$H22</f>
        <v>0</v>
      </c>
    </row>
    <row r="23" customFormat="false" ht="15" hidden="false" customHeight="true" outlineLevel="0" collapsed="false">
      <c r="A23" s="154" t="n">
        <f aca="false">'Stage Schedule &amp; Costs (2)'!A23</f>
        <v>19</v>
      </c>
      <c r="B23" s="155" t="str">
        <f aca="false">'Stage Schedule &amp; Costs (2)'!B23&amp;" - "&amp;'Stage Schedule &amp; Costs (2)'!C23</f>
        <v>Landscape - Landscape</v>
      </c>
      <c r="C23" s="156" t="n">
        <f aca="false">SUM(P23:BQ23)</f>
        <v>4125000</v>
      </c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 t="n">
        <f aca="false">MAX(0,MIN('Stage Schedule &amp; Costs (2)'!$F23,D$4)-MAX('Stage Schedule &amp; Costs (2)'!$E23,D$4-1))*'Stage Schedule &amp; Costs (2)'!$H23</f>
        <v>0</v>
      </c>
      <c r="Q23" s="156" t="n">
        <f aca="false">MAX(0,MIN('Stage Schedule &amp; Costs (2)'!$F23,E$4)-MAX('Stage Schedule &amp; Costs (2)'!$E23,E$4-1))*'Stage Schedule &amp; Costs (2)'!$H23</f>
        <v>0</v>
      </c>
      <c r="R23" s="156" t="n">
        <f aca="false">MAX(0,MIN('Stage Schedule &amp; Costs (2)'!$F23,F$4)-MAX('Stage Schedule &amp; Costs (2)'!$E23,F$4-1))*'Stage Schedule &amp; Costs (2)'!$H23</f>
        <v>0</v>
      </c>
      <c r="S23" s="156" t="n">
        <f aca="false">MAX(0,MIN('Stage Schedule &amp; Costs (2)'!$F23,G$4)-MAX('Stage Schedule &amp; Costs (2)'!$E23,G$4-1))*'Stage Schedule &amp; Costs (2)'!$H23</f>
        <v>0</v>
      </c>
      <c r="T23" s="156" t="n">
        <f aca="false">MAX(0,MIN('Stage Schedule &amp; Costs (2)'!$F23,H$4)-MAX('Stage Schedule &amp; Costs (2)'!$E23,H$4-1))*'Stage Schedule &amp; Costs (2)'!$H23</f>
        <v>0</v>
      </c>
      <c r="U23" s="156" t="n">
        <f aca="false">MAX(0,MIN('Stage Schedule &amp; Costs (2)'!$F23,I$4)-MAX('Stage Schedule &amp; Costs (2)'!$E23,I$4-1))*'Stage Schedule &amp; Costs (2)'!$H23</f>
        <v>0</v>
      </c>
      <c r="V23" s="156" t="n">
        <f aca="false">MAX(0,MIN('Stage Schedule &amp; Costs (2)'!$F23,J$4)-MAX('Stage Schedule &amp; Costs (2)'!$E23,J$4-1))*'Stage Schedule &amp; Costs (2)'!$H23</f>
        <v>0</v>
      </c>
      <c r="W23" s="156" t="n">
        <f aca="false">MAX(0,MIN('Stage Schedule &amp; Costs (2)'!$F23,K$4)-MAX('Stage Schedule &amp; Costs (2)'!$E23,K$4-1))*'Stage Schedule &amp; Costs (2)'!$H23</f>
        <v>0</v>
      </c>
      <c r="X23" s="156" t="n">
        <f aca="false">MAX(0,MIN('Stage Schedule &amp; Costs (2)'!$F23,L$4)-MAX('Stage Schedule &amp; Costs (2)'!$E23,L$4-1))*'Stage Schedule &amp; Costs (2)'!$H23</f>
        <v>0</v>
      </c>
      <c r="Y23" s="156" t="n">
        <f aca="false">MAX(0,MIN('Stage Schedule &amp; Costs (2)'!$F23,M$4)-MAX('Stage Schedule &amp; Costs (2)'!$E23,M$4-1))*'Stage Schedule &amp; Costs (2)'!$H23</f>
        <v>0</v>
      </c>
      <c r="Z23" s="156" t="n">
        <f aca="false">MAX(0,MIN('Stage Schedule &amp; Costs (2)'!$F23,N$4)-MAX('Stage Schedule &amp; Costs (2)'!$E23,N$4-1))*'Stage Schedule &amp; Costs (2)'!$H23</f>
        <v>0</v>
      </c>
      <c r="AA23" s="156" t="n">
        <f aca="false">MAX(0,MIN('Stage Schedule &amp; Costs (2)'!$F23,O$4)-MAX('Stage Schedule &amp; Costs (2)'!$E23,O$4-1))*'Stage Schedule &amp; Costs (2)'!$H23</f>
        <v>0</v>
      </c>
      <c r="AB23" s="156" t="n">
        <f aca="false">MAX(0,MIN('Stage Schedule &amp; Costs (2)'!$F23,P$4)-MAX('Stage Schedule &amp; Costs (2)'!$E23,P$4-1))*'Stage Schedule &amp; Costs (2)'!$H23</f>
        <v>0</v>
      </c>
      <c r="AC23" s="156" t="n">
        <f aca="false">MAX(0,MIN('Stage Schedule &amp; Costs (2)'!$F23,Q$4)-MAX('Stage Schedule &amp; Costs (2)'!$E23,Q$4-1))*'Stage Schedule &amp; Costs (2)'!$H23</f>
        <v>0</v>
      </c>
      <c r="AD23" s="156" t="n">
        <f aca="false">MAX(0,MIN('Stage Schedule &amp; Costs (2)'!$F23,R$4)-MAX('Stage Schedule &amp; Costs (2)'!$E23,R$4-1))*'Stage Schedule &amp; Costs (2)'!$H23</f>
        <v>0</v>
      </c>
      <c r="AE23" s="156" t="n">
        <f aca="false">MAX(0,MIN('Stage Schedule &amp; Costs (2)'!$F23,S$4)-MAX('Stage Schedule &amp; Costs (2)'!$E23,S$4-1))*'Stage Schedule &amp; Costs (2)'!$H23</f>
        <v>0</v>
      </c>
      <c r="AF23" s="156" t="n">
        <f aca="false">MAX(0,MIN('Stage Schedule &amp; Costs (2)'!$F23,T$4)-MAX('Stage Schedule &amp; Costs (2)'!$E23,T$4-1))*'Stage Schedule &amp; Costs (2)'!$H23</f>
        <v>0</v>
      </c>
      <c r="AG23" s="156" t="n">
        <f aca="false">MAX(0,MIN('Stage Schedule &amp; Costs (2)'!$F23,U$4)-MAX('Stage Schedule &amp; Costs (2)'!$E23,U$4-1))*'Stage Schedule &amp; Costs (2)'!$H23</f>
        <v>0</v>
      </c>
      <c r="AH23" s="156" t="n">
        <f aca="false">MAX(0,MIN('Stage Schedule &amp; Costs (2)'!$F23,V$4)-MAX('Stage Schedule &amp; Costs (2)'!$E23,V$4-1))*'Stage Schedule &amp; Costs (2)'!$H23</f>
        <v>0</v>
      </c>
      <c r="AI23" s="156" t="n">
        <f aca="false">MAX(0,MIN('Stage Schedule &amp; Costs (2)'!$F23,W$4)-MAX('Stage Schedule &amp; Costs (2)'!$E23,W$4-1))*'Stage Schedule &amp; Costs (2)'!$H23</f>
        <v>0</v>
      </c>
      <c r="AJ23" s="156" t="n">
        <f aca="false">MAX(0,MIN('Stage Schedule &amp; Costs (2)'!$F23,X$4)-MAX('Stage Schedule &amp; Costs (2)'!$E23,X$4-1))*'Stage Schedule &amp; Costs (2)'!$H23</f>
        <v>0</v>
      </c>
      <c r="AK23" s="156" t="n">
        <f aca="false">MAX(0,MIN('Stage Schedule &amp; Costs (2)'!$F23,Y$4)-MAX('Stage Schedule &amp; Costs (2)'!$E23,Y$4-1))*'Stage Schedule &amp; Costs (2)'!$H23</f>
        <v>0</v>
      </c>
      <c r="AL23" s="156" t="n">
        <f aca="false">MAX(0,MIN('Stage Schedule &amp; Costs (2)'!$F23,Z$4)-MAX('Stage Schedule &amp; Costs (2)'!$E23,Z$4-1))*'Stage Schedule &amp; Costs (2)'!$H23</f>
        <v>0</v>
      </c>
      <c r="AM23" s="156" t="n">
        <f aca="false">MAX(0,MIN('Stage Schedule &amp; Costs (2)'!$F23,AA$4)-MAX('Stage Schedule &amp; Costs (2)'!$E23,AA$4-1))*'Stage Schedule &amp; Costs (2)'!$H23</f>
        <v>0</v>
      </c>
      <c r="AN23" s="156" t="n">
        <f aca="false">MAX(0,MIN('Stage Schedule &amp; Costs (2)'!$F23,AB$4)-MAX('Stage Schedule &amp; Costs (2)'!$E23,AB$4-1))*'Stage Schedule &amp; Costs (2)'!$H23</f>
        <v>0</v>
      </c>
      <c r="AO23" s="156" t="n">
        <f aca="false">MAX(0,MIN('Stage Schedule &amp; Costs (2)'!$F23,AC$4)-MAX('Stage Schedule &amp; Costs (2)'!$E23,AC$4-1))*'Stage Schedule &amp; Costs (2)'!$H23</f>
        <v>0</v>
      </c>
      <c r="AP23" s="156" t="n">
        <f aca="false">MAX(0,MIN('Stage Schedule &amp; Costs (2)'!$F23,AD$4)-MAX('Stage Schedule &amp; Costs (2)'!$E23,AD$4-1))*'Stage Schedule &amp; Costs (2)'!$H23</f>
        <v>0</v>
      </c>
      <c r="AQ23" s="156" t="n">
        <f aca="false">MAX(0,MIN('Stage Schedule &amp; Costs (2)'!$F23,AE$4)-MAX('Stage Schedule &amp; Costs (2)'!$E23,AE$4-1))*'Stage Schedule &amp; Costs (2)'!$H23</f>
        <v>0</v>
      </c>
      <c r="AR23" s="156" t="n">
        <f aca="false">MAX(0,MIN('Stage Schedule &amp; Costs (2)'!$F23,AF$4)-MAX('Stage Schedule &amp; Costs (2)'!$E23,AF$4-1))*'Stage Schedule &amp; Costs (2)'!$H23</f>
        <v>0</v>
      </c>
      <c r="AS23" s="156" t="n">
        <f aca="false">MAX(0,MIN('Stage Schedule &amp; Costs (2)'!$F23,AG$4)-MAX('Stage Schedule &amp; Costs (2)'!$E23,AG$4-1))*'Stage Schedule &amp; Costs (2)'!$H23</f>
        <v>0</v>
      </c>
      <c r="AT23" s="156" t="n">
        <f aca="false">MAX(0,MIN('Stage Schedule &amp; Costs (2)'!$F23,AH$4)-MAX('Stage Schedule &amp; Costs (2)'!$E23,AH$4-1))*'Stage Schedule &amp; Costs (2)'!$H23</f>
        <v>0</v>
      </c>
      <c r="AU23" s="156" t="n">
        <f aca="false">MAX(0,MIN('Stage Schedule &amp; Costs (2)'!$F23,AI$4)-MAX('Stage Schedule &amp; Costs (2)'!$E23,AI$4-1))*'Stage Schedule &amp; Costs (2)'!$H23</f>
        <v>0</v>
      </c>
      <c r="AV23" s="156" t="n">
        <f aca="false">MAX(0,MIN('Stage Schedule &amp; Costs (2)'!$F23,AJ$4)-MAX('Stage Schedule &amp; Costs (2)'!$E23,AJ$4-1))*'Stage Schedule &amp; Costs (2)'!$H23</f>
        <v>0</v>
      </c>
      <c r="AW23" s="156" t="n">
        <f aca="false">MAX(0,MIN('Stage Schedule &amp; Costs (2)'!$F23,AK$4)-MAX('Stage Schedule &amp; Costs (2)'!$E23,AK$4-1))*'Stage Schedule &amp; Costs (2)'!$H23</f>
        <v>0</v>
      </c>
      <c r="AX23" s="156" t="n">
        <f aca="false">MAX(0,MIN('Stage Schedule &amp; Costs (2)'!$F23,AL$4)-MAX('Stage Schedule &amp; Costs (2)'!$E23,AL$4-1))*'Stage Schedule &amp; Costs (2)'!$H23</f>
        <v>2062500</v>
      </c>
      <c r="AY23" s="156" t="n">
        <f aca="false">MAX(0,MIN('Stage Schedule &amp; Costs (2)'!$F23,AM$4)-MAX('Stage Schedule &amp; Costs (2)'!$E23,AM$4-1))*'Stage Schedule &amp; Costs (2)'!$H23</f>
        <v>2062500</v>
      </c>
      <c r="AZ23" s="156" t="n">
        <f aca="false">MAX(0,MIN('Stage Schedule &amp; Costs (2)'!$F23,AN$4)-MAX('Stage Schedule &amp; Costs (2)'!$E23,AN$4-1))*'Stage Schedule &amp; Costs (2)'!$H23</f>
        <v>0</v>
      </c>
      <c r="BA23" s="156" t="n">
        <f aca="false">MAX(0,MIN('Stage Schedule &amp; Costs (2)'!$F23,AO$4)-MAX('Stage Schedule &amp; Costs (2)'!$E23,AO$4-1))*'Stage Schedule &amp; Costs (2)'!$H23</f>
        <v>0</v>
      </c>
      <c r="BB23" s="156" t="n">
        <f aca="false">MAX(0,MIN('Stage Schedule &amp; Costs (2)'!$F23,AP$4)-MAX('Stage Schedule &amp; Costs (2)'!$E23,AP$4-1))*'Stage Schedule &amp; Costs (2)'!$H23</f>
        <v>0</v>
      </c>
      <c r="BC23" s="156" t="n">
        <f aca="false">MAX(0,MIN('Stage Schedule &amp; Costs (2)'!$F23,AQ$4)-MAX('Stage Schedule &amp; Costs (2)'!$E23,AQ$4-1))*'Stage Schedule &amp; Costs (2)'!$H23</f>
        <v>0</v>
      </c>
      <c r="BD23" s="156" t="n">
        <f aca="false">MAX(0,MIN('Stage Schedule &amp; Costs (2)'!$F23,AR$4)-MAX('Stage Schedule &amp; Costs (2)'!$E23,AR$4-1))*'Stage Schedule &amp; Costs (2)'!$H23</f>
        <v>0</v>
      </c>
      <c r="BE23" s="156" t="n">
        <f aca="false">MAX(0,MIN('Stage Schedule &amp; Costs (2)'!$F23,AS$4)-MAX('Stage Schedule &amp; Costs (2)'!$E23,AS$4-1))*'Stage Schedule &amp; Costs (2)'!$H23</f>
        <v>0</v>
      </c>
      <c r="BF23" s="156" t="n">
        <f aca="false">MAX(0,MIN('Stage Schedule &amp; Costs (2)'!$F23,AT$4)-MAX('Stage Schedule &amp; Costs (2)'!$E23,AT$4-1))*'Stage Schedule &amp; Costs (2)'!$H23</f>
        <v>0</v>
      </c>
      <c r="BG23" s="156" t="n">
        <f aca="false">MAX(0,MIN('Stage Schedule &amp; Costs (2)'!$F23,AU$4)-MAX('Stage Schedule &amp; Costs (2)'!$E23,AU$4-1))*'Stage Schedule &amp; Costs (2)'!$H23</f>
        <v>0</v>
      </c>
      <c r="BH23" s="156" t="n">
        <f aca="false">MAX(0,MIN('Stage Schedule &amp; Costs (2)'!$F23,AV$4)-MAX('Stage Schedule &amp; Costs (2)'!$E23,AV$4-1))*'Stage Schedule &amp; Costs (2)'!$H23</f>
        <v>0</v>
      </c>
      <c r="BI23" s="156" t="n">
        <f aca="false">MAX(0,MIN('Stage Schedule &amp; Costs (2)'!$F23,AW$4)-MAX('Stage Schedule &amp; Costs (2)'!$E23,AW$4-1))*'Stage Schedule &amp; Costs (2)'!$H23</f>
        <v>0</v>
      </c>
      <c r="BJ23" s="156" t="n">
        <f aca="false">MAX(0,MIN('Stage Schedule &amp; Costs (2)'!$F23,AX$4)-MAX('Stage Schedule &amp; Costs (2)'!$E23,AX$4-1))*'Stage Schedule &amp; Costs (2)'!$H23</f>
        <v>0</v>
      </c>
      <c r="BK23" s="156" t="n">
        <f aca="false">MAX(0,MIN('Stage Schedule &amp; Costs (2)'!$F23,AY$4)-MAX('Stage Schedule &amp; Costs (2)'!$E23,AY$4-1))*'Stage Schedule &amp; Costs (2)'!$H23</f>
        <v>0</v>
      </c>
      <c r="BL23" s="156" t="n">
        <f aca="false">MAX(0,MIN('Stage Schedule &amp; Costs (2)'!$F23,AZ$4)-MAX('Stage Schedule &amp; Costs (2)'!$E23,AZ$4-1))*'Stage Schedule &amp; Costs (2)'!$H23</f>
        <v>0</v>
      </c>
      <c r="BM23" s="156" t="n">
        <f aca="false">MAX(0,MIN('Stage Schedule &amp; Costs (2)'!$F23,BA$4)-MAX('Stage Schedule &amp; Costs (2)'!$E23,BA$4-1))*'Stage Schedule &amp; Costs (2)'!$H23</f>
        <v>0</v>
      </c>
      <c r="BN23" s="156" t="n">
        <f aca="false">MAX(0,MIN('Stage Schedule &amp; Costs (2)'!$F23,BB$4)-MAX('Stage Schedule &amp; Costs (2)'!$E23,BB$4-1))*'Stage Schedule &amp; Costs (2)'!$H23</f>
        <v>0</v>
      </c>
      <c r="BO23" s="156" t="n">
        <f aca="false">MAX(0,MIN('Stage Schedule &amp; Costs (2)'!$F23,BC$4)-MAX('Stage Schedule &amp; Costs (2)'!$E23,BC$4-1))*'Stage Schedule &amp; Costs (2)'!$H23</f>
        <v>0</v>
      </c>
      <c r="BP23" s="156" t="n">
        <f aca="false">MAX(0,MIN('Stage Schedule &amp; Costs (2)'!$F23,BD$4)-MAX('Stage Schedule &amp; Costs (2)'!$E23,BD$4-1))*'Stage Schedule &amp; Costs (2)'!$H23</f>
        <v>0</v>
      </c>
      <c r="BQ23" s="156" t="n">
        <f aca="false">MAX(0,MIN('Stage Schedule &amp; Costs (2)'!$F23,BE$4)-MAX('Stage Schedule &amp; Costs (2)'!$E23,BE$4-1))*'Stage Schedule &amp; Costs (2)'!$H23</f>
        <v>0</v>
      </c>
    </row>
    <row r="24" customFormat="false" ht="15" hidden="false" customHeight="true" outlineLevel="0" collapsed="false">
      <c r="B24" s="160" t="s">
        <v>245</v>
      </c>
      <c r="C24" s="161" t="n">
        <f aca="false">SUM(P24:BQ24)</f>
        <v>87145000</v>
      </c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 t="n">
        <f aca="false">SUM(P5:P23)</f>
        <v>833333.333333333</v>
      </c>
      <c r="Q24" s="161" t="n">
        <f aca="false">SUM(Q5:Q23)</f>
        <v>833333.333333333</v>
      </c>
      <c r="R24" s="161" t="n">
        <f aca="false">SUM(R5:R23)</f>
        <v>833333.333333333</v>
      </c>
      <c r="S24" s="161" t="n">
        <f aca="false">SUM(S5:S23)</f>
        <v>1100000</v>
      </c>
      <c r="T24" s="161" t="n">
        <f aca="false">SUM(T5:T23)</f>
        <v>1100000</v>
      </c>
      <c r="U24" s="161" t="n">
        <f aca="false">SUM(U5:U23)</f>
        <v>1100000</v>
      </c>
      <c r="V24" s="161" t="n">
        <f aca="false">SUM(V5:V23)</f>
        <v>1666666.66666667</v>
      </c>
      <c r="W24" s="161" t="n">
        <f aca="false">SUM(W5:W23)</f>
        <v>1666666.66666667</v>
      </c>
      <c r="X24" s="161" t="n">
        <f aca="false">SUM(X5:X23)</f>
        <v>1666666.66666667</v>
      </c>
      <c r="Y24" s="161" t="n">
        <f aca="false">SUM(Y5:Y23)</f>
        <v>1100000</v>
      </c>
      <c r="Z24" s="161" t="n">
        <f aca="false">SUM(Z5:Z23)</f>
        <v>1100000</v>
      </c>
      <c r="AA24" s="161" t="n">
        <f aca="false">SUM(AA5:AA23)</f>
        <v>1100000</v>
      </c>
      <c r="AB24" s="161" t="n">
        <f aca="false">SUM(AB5:AB23)</f>
        <v>1100000</v>
      </c>
      <c r="AC24" s="161" t="n">
        <f aca="false">SUM(AC5:AC23)</f>
        <v>1100000</v>
      </c>
      <c r="AD24" s="161" t="n">
        <f aca="false">SUM(AD5:AD23)</f>
        <v>1100000</v>
      </c>
      <c r="AE24" s="161" t="n">
        <f aca="false">SUM(AE5:AE23)</f>
        <v>1100000</v>
      </c>
      <c r="AF24" s="161" t="n">
        <f aca="false">SUM(AF5:AF23)</f>
        <v>1100000</v>
      </c>
      <c r="AG24" s="161" t="n">
        <f aca="false">SUM(AG5:AG23)</f>
        <v>1100000</v>
      </c>
      <c r="AH24" s="161" t="n">
        <f aca="false">SUM(AH5:AH23)</f>
        <v>220000</v>
      </c>
      <c r="AI24" s="161" t="n">
        <f aca="false">SUM(AI5:AI23)</f>
        <v>220000</v>
      </c>
      <c r="AJ24" s="161" t="n">
        <f aca="false">SUM(AJ5:AJ23)</f>
        <v>220000</v>
      </c>
      <c r="AK24" s="161" t="n">
        <f aca="false">SUM(AK5:AK23)</f>
        <v>220000</v>
      </c>
      <c r="AL24" s="161" t="n">
        <f aca="false">SUM(AL5:AL23)</f>
        <v>220000</v>
      </c>
      <c r="AM24" s="161" t="n">
        <f aca="false">SUM(AM5:AM23)</f>
        <v>220000</v>
      </c>
      <c r="AN24" s="161" t="n">
        <f aca="false">SUM(AN5:AN23)</f>
        <v>5000000</v>
      </c>
      <c r="AO24" s="161" t="n">
        <f aca="false">SUM(AO5:AO23)</f>
        <v>5000000</v>
      </c>
      <c r="AP24" s="161" t="n">
        <f aca="false">SUM(AP5:AP23)</f>
        <v>5000000</v>
      </c>
      <c r="AQ24" s="161" t="n">
        <f aca="false">SUM(AQ5:AQ23)</f>
        <v>5000000</v>
      </c>
      <c r="AR24" s="161" t="n">
        <f aca="false">SUM(AR5:AR23)</f>
        <v>5000000</v>
      </c>
      <c r="AS24" s="161" t="n">
        <f aca="false">SUM(AS5:AS23)</f>
        <v>5000000</v>
      </c>
      <c r="AT24" s="161" t="n">
        <f aca="false">SUM(AT5:AT23)</f>
        <v>5000000</v>
      </c>
      <c r="AU24" s="161" t="n">
        <f aca="false">SUM(AU5:AU23)</f>
        <v>5000000</v>
      </c>
      <c r="AV24" s="161" t="n">
        <f aca="false">SUM(AV5:AV23)</f>
        <v>10500000</v>
      </c>
      <c r="AW24" s="161" t="n">
        <f aca="false">SUM(AW5:AW23)</f>
        <v>10500000</v>
      </c>
      <c r="AX24" s="161" t="n">
        <f aca="false">SUM(AX5:AX23)</f>
        <v>2062500</v>
      </c>
      <c r="AY24" s="161" t="n">
        <f aca="false">SUM(AY5:AY23)</f>
        <v>2062500</v>
      </c>
      <c r="AZ24" s="161" t="n">
        <f aca="false">SUM(AZ5:AZ23)</f>
        <v>0</v>
      </c>
      <c r="BA24" s="161" t="n">
        <f aca="false">SUM(BA5:BA23)</f>
        <v>0</v>
      </c>
      <c r="BB24" s="161" t="n">
        <f aca="false">SUM(BB5:BB23)</f>
        <v>0</v>
      </c>
      <c r="BC24" s="161" t="n">
        <f aca="false">SUM(BC5:BC23)</f>
        <v>0</v>
      </c>
      <c r="BD24" s="161" t="n">
        <f aca="false">SUM(BD5:BD23)</f>
        <v>0</v>
      </c>
      <c r="BE24" s="161" t="n">
        <f aca="false">SUM(BE5:BE23)</f>
        <v>0</v>
      </c>
      <c r="BF24" s="161" t="n">
        <f aca="false">SUM(BF5:BF23)</f>
        <v>0</v>
      </c>
      <c r="BG24" s="161" t="n">
        <f aca="false">SUM(BG5:BG23)</f>
        <v>0</v>
      </c>
      <c r="BH24" s="161" t="n">
        <f aca="false">SUM(BH5:BH23)</f>
        <v>0</v>
      </c>
      <c r="BI24" s="161" t="n">
        <f aca="false">SUM(BI5:BI23)</f>
        <v>0</v>
      </c>
      <c r="BJ24" s="161" t="n">
        <f aca="false">SUM(BJ5:BJ23)</f>
        <v>0</v>
      </c>
      <c r="BK24" s="161" t="n">
        <f aca="false">SUM(BK5:BK23)</f>
        <v>0</v>
      </c>
      <c r="BL24" s="161" t="n">
        <f aca="false">SUM(BL5:BL23)</f>
        <v>0</v>
      </c>
      <c r="BM24" s="161" t="n">
        <f aca="false">SUM(BM5:BM23)</f>
        <v>0</v>
      </c>
      <c r="BN24" s="161" t="n">
        <f aca="false">SUM(BN5:BN23)</f>
        <v>0</v>
      </c>
      <c r="BO24" s="161" t="n">
        <f aca="false">SUM(BO5:BO23)</f>
        <v>0</v>
      </c>
      <c r="BP24" s="161" t="n">
        <f aca="false">SUM(BP5:BP23)</f>
        <v>0</v>
      </c>
      <c r="BQ24" s="161" t="n">
        <f aca="false">SUM(BQ5:BQ23)</f>
        <v>0</v>
      </c>
    </row>
    <row r="25" customFormat="false" ht="15" hidden="false" customHeight="true" outlineLevel="0" collapsed="false">
      <c r="B25" s="160" t="s">
        <v>246</v>
      </c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 t="n">
        <f aca="false">P24</f>
        <v>833333.333333333</v>
      </c>
      <c r="Q25" s="161" t="n">
        <f aca="false">P25+Q24</f>
        <v>1666666.66666667</v>
      </c>
      <c r="R25" s="161" t="n">
        <f aca="false">Q25+R24</f>
        <v>2500000</v>
      </c>
      <c r="S25" s="161" t="n">
        <f aca="false">R25+S24</f>
        <v>3600000</v>
      </c>
      <c r="T25" s="161" t="n">
        <f aca="false">S25+T24</f>
        <v>4700000</v>
      </c>
      <c r="U25" s="161" t="n">
        <f aca="false">T25+U24</f>
        <v>5800000</v>
      </c>
      <c r="V25" s="161" t="n">
        <f aca="false">U25+V24</f>
        <v>7466666.66666667</v>
      </c>
      <c r="W25" s="161" t="n">
        <f aca="false">V25+W24</f>
        <v>9133333.33333333</v>
      </c>
      <c r="X25" s="161" t="n">
        <f aca="false">W25+X24</f>
        <v>10800000</v>
      </c>
      <c r="Y25" s="161" t="n">
        <f aca="false">X25+Y24</f>
        <v>11900000</v>
      </c>
      <c r="Z25" s="161" t="n">
        <f aca="false">Y25+Z24</f>
        <v>13000000</v>
      </c>
      <c r="AA25" s="161" t="n">
        <f aca="false">Z25+AA24</f>
        <v>14100000</v>
      </c>
      <c r="AB25" s="161" t="n">
        <f aca="false">AA25+AB24</f>
        <v>15200000</v>
      </c>
      <c r="AC25" s="161" t="n">
        <f aca="false">AB25+AC24</f>
        <v>16300000</v>
      </c>
      <c r="AD25" s="161" t="n">
        <f aca="false">AC25+AD24</f>
        <v>17400000</v>
      </c>
      <c r="AE25" s="161" t="n">
        <f aca="false">AD25+AE24</f>
        <v>18500000</v>
      </c>
      <c r="AF25" s="161" t="n">
        <f aca="false">AE25+AF24</f>
        <v>19600000</v>
      </c>
      <c r="AG25" s="161" t="n">
        <f aca="false">AF25+AG24</f>
        <v>20700000</v>
      </c>
      <c r="AH25" s="161" t="n">
        <f aca="false">AG25+AH24</f>
        <v>20920000</v>
      </c>
      <c r="AI25" s="161" t="n">
        <f aca="false">AH25+AI24</f>
        <v>21140000</v>
      </c>
      <c r="AJ25" s="161" t="n">
        <f aca="false">AI25+AJ24</f>
        <v>21360000</v>
      </c>
      <c r="AK25" s="161" t="n">
        <f aca="false">AJ25+AK24</f>
        <v>21580000</v>
      </c>
      <c r="AL25" s="161" t="n">
        <f aca="false">AK25+AL24</f>
        <v>21800000</v>
      </c>
      <c r="AM25" s="161" t="n">
        <f aca="false">AL25+AM24</f>
        <v>22020000</v>
      </c>
      <c r="AN25" s="161" t="n">
        <f aca="false">AM25+AN24</f>
        <v>27020000</v>
      </c>
      <c r="AO25" s="161" t="n">
        <f aca="false">AN25+AO24</f>
        <v>32020000</v>
      </c>
      <c r="AP25" s="161" t="n">
        <f aca="false">AO25+AP24</f>
        <v>37020000</v>
      </c>
      <c r="AQ25" s="161" t="n">
        <f aca="false">AP25+AQ24</f>
        <v>42020000</v>
      </c>
      <c r="AR25" s="161" t="n">
        <f aca="false">AQ25+AR24</f>
        <v>47020000</v>
      </c>
      <c r="AS25" s="161" t="n">
        <f aca="false">AR25+AS24</f>
        <v>52020000</v>
      </c>
      <c r="AT25" s="161" t="n">
        <f aca="false">AS25+AT24</f>
        <v>57020000</v>
      </c>
      <c r="AU25" s="161" t="n">
        <f aca="false">AT25+AU24</f>
        <v>62020000</v>
      </c>
      <c r="AV25" s="161" t="n">
        <f aca="false">AU25+AV24</f>
        <v>72520000</v>
      </c>
      <c r="AW25" s="161" t="n">
        <f aca="false">AV25+AW24</f>
        <v>83020000</v>
      </c>
      <c r="AX25" s="161" t="n">
        <f aca="false">AW25+AX24</f>
        <v>85082500</v>
      </c>
      <c r="AY25" s="161" t="n">
        <f aca="false">AX25+AY24</f>
        <v>87145000</v>
      </c>
      <c r="AZ25" s="161" t="n">
        <f aca="false">AY25+AZ24</f>
        <v>87145000</v>
      </c>
      <c r="BA25" s="161" t="n">
        <f aca="false">AZ25+BA24</f>
        <v>87145000</v>
      </c>
      <c r="BB25" s="161" t="n">
        <f aca="false">BA25+BB24</f>
        <v>87145000</v>
      </c>
      <c r="BC25" s="161" t="n">
        <f aca="false">BB25+BC24</f>
        <v>87145000</v>
      </c>
      <c r="BD25" s="161" t="n">
        <f aca="false">BC25+BD24</f>
        <v>87145000</v>
      </c>
      <c r="BE25" s="161" t="n">
        <f aca="false">BD25+BE24</f>
        <v>87145000</v>
      </c>
      <c r="BF25" s="161" t="n">
        <f aca="false">BE25+BF24</f>
        <v>87145000</v>
      </c>
      <c r="BG25" s="161" t="n">
        <f aca="false">BF25+BG24</f>
        <v>87145000</v>
      </c>
      <c r="BH25" s="161" t="n">
        <f aca="false">BG25+BH24</f>
        <v>87145000</v>
      </c>
      <c r="BI25" s="161" t="n">
        <f aca="false">BH25+BI24</f>
        <v>87145000</v>
      </c>
      <c r="BJ25" s="161" t="n">
        <f aca="false">BI25+BJ24</f>
        <v>87145000</v>
      </c>
      <c r="BK25" s="161" t="n">
        <f aca="false">BJ25+BK24</f>
        <v>87145000</v>
      </c>
      <c r="BL25" s="161" t="n">
        <f aca="false">BK25+BL24</f>
        <v>87145000</v>
      </c>
      <c r="BM25" s="161" t="n">
        <f aca="false">BL25+BM24</f>
        <v>87145000</v>
      </c>
      <c r="BN25" s="161" t="n">
        <f aca="false">BM25+BN24</f>
        <v>87145000</v>
      </c>
      <c r="BO25" s="161" t="n">
        <f aca="false">BN25+BO24</f>
        <v>87145000</v>
      </c>
      <c r="BP25" s="161" t="n">
        <f aca="false">BO25+BP24</f>
        <v>87145000</v>
      </c>
      <c r="BQ25" s="161" t="n">
        <f aca="false">BP25+BQ24</f>
        <v>87145000</v>
      </c>
    </row>
    <row r="26" customFormat="false" ht="15.75" hidden="false" customHeight="true" outlineLevel="0" collapsed="false"/>
    <row r="27" customFormat="false" ht="14.25" hidden="false" customHeight="false" outlineLevel="0" collapsed="false">
      <c r="B27" s="162" t="s">
        <v>35</v>
      </c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64"/>
      <c r="BU27" s="164"/>
      <c r="BV27" s="164"/>
      <c r="BW27" s="164"/>
    </row>
    <row r="28" customFormat="false" ht="15.75" hidden="false" customHeight="true" outlineLevel="0" collapsed="false">
      <c r="B28" s="165" t="s">
        <v>7</v>
      </c>
      <c r="C28" s="166" t="n">
        <f aca="false">SUM(P28:BQ28)</f>
        <v>697160000</v>
      </c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8" t="n">
        <f aca="false">P24*8</f>
        <v>6666666.66666667</v>
      </c>
      <c r="Q28" s="168" t="n">
        <f aca="false">Q24*8</f>
        <v>6666666.66666667</v>
      </c>
      <c r="R28" s="168" t="n">
        <f aca="false">R24*8</f>
        <v>6666666.66666667</v>
      </c>
      <c r="S28" s="168" t="n">
        <f aca="false">S24*8</f>
        <v>8800000</v>
      </c>
      <c r="T28" s="168" t="n">
        <f aca="false">T24*8</f>
        <v>8800000</v>
      </c>
      <c r="U28" s="168" t="n">
        <f aca="false">U24*8</f>
        <v>8800000</v>
      </c>
      <c r="V28" s="168" t="n">
        <f aca="false">V24*8</f>
        <v>13333333.3333333</v>
      </c>
      <c r="W28" s="168" t="n">
        <f aca="false">W24*8</f>
        <v>13333333.3333333</v>
      </c>
      <c r="X28" s="168" t="n">
        <f aca="false">X24*8</f>
        <v>13333333.3333333</v>
      </c>
      <c r="Y28" s="168" t="n">
        <f aca="false">Y24*8</f>
        <v>8800000</v>
      </c>
      <c r="Z28" s="168" t="n">
        <f aca="false">Z24*8</f>
        <v>8800000</v>
      </c>
      <c r="AA28" s="168" t="n">
        <f aca="false">AA24*8</f>
        <v>8800000</v>
      </c>
      <c r="AB28" s="168" t="n">
        <f aca="false">AB24*8</f>
        <v>8800000</v>
      </c>
      <c r="AC28" s="168" t="n">
        <f aca="false">AC24*8</f>
        <v>8800000</v>
      </c>
      <c r="AD28" s="168" t="n">
        <f aca="false">AD24*8</f>
        <v>8800000</v>
      </c>
      <c r="AE28" s="168" t="n">
        <f aca="false">AE24*8</f>
        <v>8800000</v>
      </c>
      <c r="AF28" s="168" t="n">
        <f aca="false">AF24*8</f>
        <v>8800000</v>
      </c>
      <c r="AG28" s="168" t="n">
        <f aca="false">AG24*8</f>
        <v>8800000</v>
      </c>
      <c r="AH28" s="168" t="n">
        <f aca="false">AH24*8</f>
        <v>1760000</v>
      </c>
      <c r="AI28" s="168" t="n">
        <f aca="false">AI24*8</f>
        <v>1760000</v>
      </c>
      <c r="AJ28" s="168" t="n">
        <f aca="false">AJ24*8</f>
        <v>1760000</v>
      </c>
      <c r="AK28" s="168" t="n">
        <f aca="false">AK24*8</f>
        <v>1760000</v>
      </c>
      <c r="AL28" s="168" t="n">
        <f aca="false">AL24*8</f>
        <v>1760000</v>
      </c>
      <c r="AM28" s="168" t="n">
        <f aca="false">AM24*8</f>
        <v>1760000</v>
      </c>
      <c r="AN28" s="168" t="n">
        <f aca="false">AN24*8</f>
        <v>40000000</v>
      </c>
      <c r="AO28" s="168" t="n">
        <f aca="false">AO24*8</f>
        <v>40000000</v>
      </c>
      <c r="AP28" s="168" t="n">
        <f aca="false">AP24*8</f>
        <v>40000000</v>
      </c>
      <c r="AQ28" s="168" t="n">
        <f aca="false">AQ24*8</f>
        <v>40000000</v>
      </c>
      <c r="AR28" s="168" t="n">
        <f aca="false">AR24*8</f>
        <v>40000000</v>
      </c>
      <c r="AS28" s="168" t="n">
        <f aca="false">AS24*8</f>
        <v>40000000</v>
      </c>
      <c r="AT28" s="168" t="n">
        <f aca="false">AT24*8</f>
        <v>40000000</v>
      </c>
      <c r="AU28" s="168" t="n">
        <f aca="false">AU24*8</f>
        <v>40000000</v>
      </c>
      <c r="AV28" s="168" t="n">
        <f aca="false">AV24*8</f>
        <v>84000000</v>
      </c>
      <c r="AW28" s="168" t="n">
        <f aca="false">AW24*8</f>
        <v>84000000</v>
      </c>
      <c r="AX28" s="168" t="n">
        <f aca="false">AX24*8</f>
        <v>16500000</v>
      </c>
      <c r="AY28" s="168" t="n">
        <f aca="false">AY24*8</f>
        <v>16500000</v>
      </c>
      <c r="AZ28" s="168" t="n">
        <f aca="false">AZ24*8</f>
        <v>0</v>
      </c>
      <c r="BA28" s="168" t="n">
        <f aca="false">BA24*8</f>
        <v>0</v>
      </c>
      <c r="BB28" s="168" t="n">
        <f aca="false">BB24*8</f>
        <v>0</v>
      </c>
      <c r="BC28" s="168" t="n">
        <f aca="false">BC24*8</f>
        <v>0</v>
      </c>
      <c r="BD28" s="168" t="n">
        <f aca="false">BD24*8</f>
        <v>0</v>
      </c>
      <c r="BE28" s="168" t="n">
        <f aca="false">BE24*8</f>
        <v>0</v>
      </c>
      <c r="BF28" s="168" t="n">
        <f aca="false">BF24*8</f>
        <v>0</v>
      </c>
      <c r="BG28" s="168" t="n">
        <f aca="false">BG24*8</f>
        <v>0</v>
      </c>
      <c r="BH28" s="168" t="n">
        <f aca="false">BH24*8</f>
        <v>0</v>
      </c>
      <c r="BI28" s="168" t="n">
        <f aca="false">BI24*8</f>
        <v>0</v>
      </c>
      <c r="BJ28" s="168" t="n">
        <f aca="false">BJ24*8</f>
        <v>0</v>
      </c>
      <c r="BK28" s="168" t="n">
        <f aca="false">BK24*8</f>
        <v>0</v>
      </c>
      <c r="BL28" s="168" t="n">
        <f aca="false">BL24*8</f>
        <v>0</v>
      </c>
      <c r="BM28" s="168" t="n">
        <f aca="false">BM24*8</f>
        <v>0</v>
      </c>
      <c r="BN28" s="168" t="n">
        <f aca="false">BN24*8</f>
        <v>0</v>
      </c>
      <c r="BO28" s="168" t="n">
        <f aca="false">BO24*8</f>
        <v>0</v>
      </c>
      <c r="BP28" s="168" t="n">
        <f aca="false">BP24*8</f>
        <v>0</v>
      </c>
      <c r="BQ28" s="168" t="n">
        <f aca="false">BQ24*8</f>
        <v>0</v>
      </c>
      <c r="BR28" s="168" t="n">
        <f aca="false">BR24*8</f>
        <v>0</v>
      </c>
      <c r="BS28" s="168" t="n">
        <f aca="false">BS24*8</f>
        <v>0</v>
      </c>
      <c r="BT28" s="168" t="n">
        <f aca="false">BT24*8</f>
        <v>0</v>
      </c>
      <c r="BU28" s="168" t="n">
        <f aca="false">BU24*8</f>
        <v>0</v>
      </c>
      <c r="BV28" s="168" t="n">
        <f aca="false">BV24*8</f>
        <v>0</v>
      </c>
      <c r="BW28" s="168" t="n">
        <f aca="false">BW24*8</f>
        <v>0</v>
      </c>
    </row>
    <row r="29" customFormat="false" ht="15.75" hidden="false" customHeight="true" outlineLevel="0" collapsed="false">
      <c r="B29" s="165" t="s">
        <v>8</v>
      </c>
      <c r="C29" s="166" t="n">
        <f aca="false">SUM(AB29:CC29)</f>
        <v>650760000</v>
      </c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8"/>
      <c r="Q29" s="168"/>
      <c r="R29" s="168"/>
      <c r="S29" s="168"/>
      <c r="T29" s="168"/>
      <c r="U29" s="168"/>
      <c r="V29" s="168" t="n">
        <f aca="false">P24*8</f>
        <v>6666666.66666667</v>
      </c>
      <c r="W29" s="168" t="n">
        <f aca="false">Q24*8</f>
        <v>6666666.66666667</v>
      </c>
      <c r="X29" s="168" t="n">
        <f aca="false">R24*8</f>
        <v>6666666.66666667</v>
      </c>
      <c r="Y29" s="168" t="n">
        <f aca="false">S24*8</f>
        <v>8800000</v>
      </c>
      <c r="Z29" s="168" t="n">
        <f aca="false">T24*8</f>
        <v>8800000</v>
      </c>
      <c r="AA29" s="168" t="n">
        <f aca="false">U24*8</f>
        <v>8800000</v>
      </c>
      <c r="AB29" s="168" t="n">
        <f aca="false">V24*8</f>
        <v>13333333.3333333</v>
      </c>
      <c r="AC29" s="168" t="n">
        <f aca="false">W24*8</f>
        <v>13333333.3333333</v>
      </c>
      <c r="AD29" s="168" t="n">
        <f aca="false">X24*8</f>
        <v>13333333.3333333</v>
      </c>
      <c r="AE29" s="168" t="n">
        <f aca="false">Y24*8</f>
        <v>8800000</v>
      </c>
      <c r="AF29" s="168" t="n">
        <f aca="false">Z24*8</f>
        <v>8800000</v>
      </c>
      <c r="AG29" s="168" t="n">
        <f aca="false">AA24*8</f>
        <v>8800000</v>
      </c>
      <c r="AH29" s="168" t="n">
        <f aca="false">AB24*8</f>
        <v>8800000</v>
      </c>
      <c r="AI29" s="168" t="n">
        <f aca="false">AC24*8</f>
        <v>8800000</v>
      </c>
      <c r="AJ29" s="168" t="n">
        <f aca="false">AD24*8</f>
        <v>8800000</v>
      </c>
      <c r="AK29" s="168" t="n">
        <f aca="false">AE24*8</f>
        <v>8800000</v>
      </c>
      <c r="AL29" s="168" t="n">
        <f aca="false">AF24*8</f>
        <v>8800000</v>
      </c>
      <c r="AM29" s="168" t="n">
        <f aca="false">AG24*8</f>
        <v>8800000</v>
      </c>
      <c r="AN29" s="168" t="n">
        <f aca="false">AH24*8</f>
        <v>1760000</v>
      </c>
      <c r="AO29" s="168" t="n">
        <f aca="false">AI24*8</f>
        <v>1760000</v>
      </c>
      <c r="AP29" s="168" t="n">
        <f aca="false">AJ24*8</f>
        <v>1760000</v>
      </c>
      <c r="AQ29" s="168" t="n">
        <f aca="false">AK24*8</f>
        <v>1760000</v>
      </c>
      <c r="AR29" s="168" t="n">
        <f aca="false">AL24*8</f>
        <v>1760000</v>
      </c>
      <c r="AS29" s="168" t="n">
        <f aca="false">AM24*8</f>
        <v>1760000</v>
      </c>
      <c r="AT29" s="168" t="n">
        <f aca="false">AN24*8</f>
        <v>40000000</v>
      </c>
      <c r="AU29" s="168" t="n">
        <f aca="false">AO24*8</f>
        <v>40000000</v>
      </c>
      <c r="AV29" s="168" t="n">
        <f aca="false">AP24*8</f>
        <v>40000000</v>
      </c>
      <c r="AW29" s="168" t="n">
        <f aca="false">AQ24*8</f>
        <v>40000000</v>
      </c>
      <c r="AX29" s="168" t="n">
        <f aca="false">AR24*8</f>
        <v>40000000</v>
      </c>
      <c r="AY29" s="168" t="n">
        <f aca="false">AS24*8</f>
        <v>40000000</v>
      </c>
      <c r="AZ29" s="168" t="n">
        <f aca="false">AT24*8</f>
        <v>40000000</v>
      </c>
      <c r="BA29" s="168" t="n">
        <f aca="false">AU24*8</f>
        <v>40000000</v>
      </c>
      <c r="BB29" s="168" t="n">
        <f aca="false">AV24*8</f>
        <v>84000000</v>
      </c>
      <c r="BC29" s="168" t="n">
        <f aca="false">AW24*8</f>
        <v>84000000</v>
      </c>
      <c r="BD29" s="168" t="n">
        <f aca="false">AX24*8</f>
        <v>16500000</v>
      </c>
      <c r="BE29" s="168" t="n">
        <f aca="false">AY24*8</f>
        <v>16500000</v>
      </c>
      <c r="BF29" s="168" t="n">
        <f aca="false">AZ24*8</f>
        <v>0</v>
      </c>
      <c r="BG29" s="168" t="n">
        <f aca="false">BA24*8</f>
        <v>0</v>
      </c>
      <c r="BH29" s="168" t="n">
        <f aca="false">BB24*8</f>
        <v>0</v>
      </c>
      <c r="BI29" s="168" t="n">
        <f aca="false">BC24*8</f>
        <v>0</v>
      </c>
      <c r="BJ29" s="168" t="n">
        <f aca="false">BD24*8</f>
        <v>0</v>
      </c>
      <c r="BK29" s="168" t="n">
        <f aca="false">BE24*8</f>
        <v>0</v>
      </c>
      <c r="BL29" s="168" t="n">
        <f aca="false">BF24*8</f>
        <v>0</v>
      </c>
      <c r="BM29" s="168" t="n">
        <f aca="false">BG24*8</f>
        <v>0</v>
      </c>
      <c r="BN29" s="168" t="n">
        <f aca="false">BH24*8</f>
        <v>0</v>
      </c>
      <c r="BO29" s="168"/>
      <c r="BP29" s="168"/>
      <c r="BQ29" s="168"/>
      <c r="BR29" s="168"/>
      <c r="BS29" s="168"/>
      <c r="BT29" s="168"/>
      <c r="BU29" s="168"/>
      <c r="BV29" s="168"/>
      <c r="BW29" s="168"/>
    </row>
    <row r="30" customFormat="false" ht="15.75" hidden="false" customHeight="true" outlineLevel="0" collapsed="false">
      <c r="B30" s="162" t="s">
        <v>155</v>
      </c>
      <c r="C30" s="163" t="n">
        <f aca="false">SUM(C28:C29)</f>
        <v>1347920000</v>
      </c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4" t="n">
        <f aca="false">SUM(P28:P29)</f>
        <v>6666666.66666667</v>
      </c>
      <c r="Q30" s="164" t="n">
        <f aca="false">SUM(Q28:Q29)</f>
        <v>6666666.66666667</v>
      </c>
      <c r="R30" s="164" t="n">
        <f aca="false">SUM(R28:R29)</f>
        <v>6666666.66666667</v>
      </c>
      <c r="S30" s="164" t="n">
        <f aca="false">SUM(S28:S29)</f>
        <v>8800000</v>
      </c>
      <c r="T30" s="164" t="n">
        <f aca="false">SUM(T28:T29)</f>
        <v>8800000</v>
      </c>
      <c r="U30" s="164" t="n">
        <f aca="false">SUM(U28:U29)</f>
        <v>8800000</v>
      </c>
      <c r="V30" s="164" t="n">
        <f aca="false">SUM(V28:V29)</f>
        <v>20000000</v>
      </c>
      <c r="W30" s="164" t="n">
        <f aca="false">SUM(W28:W29)</f>
        <v>20000000</v>
      </c>
      <c r="X30" s="164" t="n">
        <f aca="false">SUM(X28:X29)</f>
        <v>20000000</v>
      </c>
      <c r="Y30" s="164" t="n">
        <f aca="false">SUM(Y28:Y29)</f>
        <v>17600000</v>
      </c>
      <c r="Z30" s="164" t="n">
        <f aca="false">SUM(Z28:Z29)</f>
        <v>17600000</v>
      </c>
      <c r="AA30" s="164" t="n">
        <f aca="false">SUM(AA28:AA29)</f>
        <v>17600000</v>
      </c>
      <c r="AB30" s="164" t="n">
        <f aca="false">SUM(AB28:AB29)</f>
        <v>22133333.3333333</v>
      </c>
      <c r="AC30" s="164" t="n">
        <f aca="false">SUM(AC28:AC29)</f>
        <v>22133333.3333333</v>
      </c>
      <c r="AD30" s="164" t="n">
        <f aca="false">SUM(AD28:AD29)</f>
        <v>22133333.3333333</v>
      </c>
      <c r="AE30" s="164" t="n">
        <f aca="false">SUM(AE28:AE29)</f>
        <v>17600000</v>
      </c>
      <c r="AF30" s="164" t="n">
        <f aca="false">SUM(AF28:AF29)</f>
        <v>17600000</v>
      </c>
      <c r="AG30" s="164" t="n">
        <f aca="false">SUM(AG28:AG29)</f>
        <v>17600000</v>
      </c>
      <c r="AH30" s="164" t="n">
        <f aca="false">SUM(AH28:AH29)</f>
        <v>10560000</v>
      </c>
      <c r="AI30" s="164" t="n">
        <f aca="false">SUM(AI28:AI29)</f>
        <v>10560000</v>
      </c>
      <c r="AJ30" s="164" t="n">
        <f aca="false">SUM(AJ28:AJ29)</f>
        <v>10560000</v>
      </c>
      <c r="AK30" s="164" t="n">
        <f aca="false">SUM(AK28:AK29)</f>
        <v>10560000</v>
      </c>
      <c r="AL30" s="164" t="n">
        <f aca="false">SUM(AL28:AL29)</f>
        <v>10560000</v>
      </c>
      <c r="AM30" s="164" t="n">
        <f aca="false">SUM(AM28:AM29)</f>
        <v>10560000</v>
      </c>
      <c r="AN30" s="164" t="n">
        <f aca="false">SUM(AN28:AN29)</f>
        <v>41760000</v>
      </c>
      <c r="AO30" s="164" t="n">
        <f aca="false">SUM(AO28:AO29)</f>
        <v>41760000</v>
      </c>
      <c r="AP30" s="164" t="n">
        <f aca="false">SUM(AP28:AP29)</f>
        <v>41760000</v>
      </c>
      <c r="AQ30" s="164" t="n">
        <f aca="false">SUM(AQ28:AQ29)</f>
        <v>41760000</v>
      </c>
      <c r="AR30" s="164" t="n">
        <f aca="false">SUM(AR28:AR29)</f>
        <v>41760000</v>
      </c>
      <c r="AS30" s="164" t="n">
        <f aca="false">SUM(AS28:AS29)</f>
        <v>41760000</v>
      </c>
      <c r="AT30" s="164" t="n">
        <f aca="false">SUM(AT28:AT29)</f>
        <v>80000000</v>
      </c>
      <c r="AU30" s="164" t="n">
        <f aca="false">SUM(AU28:AU29)</f>
        <v>80000000</v>
      </c>
      <c r="AV30" s="164" t="n">
        <f aca="false">SUM(AV28:AV29)</f>
        <v>124000000</v>
      </c>
      <c r="AW30" s="164" t="n">
        <f aca="false">SUM(AW28:AW29)</f>
        <v>124000000</v>
      </c>
      <c r="AX30" s="164" t="n">
        <f aca="false">SUM(AX28:AX29)</f>
        <v>56500000</v>
      </c>
      <c r="AY30" s="164" t="n">
        <f aca="false">SUM(AY28:AY29)</f>
        <v>56500000</v>
      </c>
      <c r="AZ30" s="164" t="n">
        <f aca="false">SUM(AZ28:AZ29)</f>
        <v>40000000</v>
      </c>
      <c r="BA30" s="164" t="n">
        <f aca="false">SUM(BA28:BA29)</f>
        <v>40000000</v>
      </c>
      <c r="BB30" s="164" t="n">
        <f aca="false">SUM(BB28:BB29)</f>
        <v>84000000</v>
      </c>
      <c r="BC30" s="164" t="n">
        <f aca="false">SUM(BC28:BC29)</f>
        <v>84000000</v>
      </c>
      <c r="BD30" s="164" t="n">
        <f aca="false">SUM(BD28:BD29)</f>
        <v>16500000</v>
      </c>
      <c r="BE30" s="164" t="n">
        <f aca="false">SUM(BE28:BE29)</f>
        <v>16500000</v>
      </c>
      <c r="BF30" s="164" t="n">
        <f aca="false">SUM(BF28:BF29)</f>
        <v>0</v>
      </c>
      <c r="BG30" s="164" t="n">
        <f aca="false">SUM(BG28:BG29)</f>
        <v>0</v>
      </c>
      <c r="BH30" s="164" t="n">
        <f aca="false">SUM(BH28:BH29)</f>
        <v>0</v>
      </c>
      <c r="BI30" s="164" t="n">
        <f aca="false">SUM(BI28:BI29)</f>
        <v>0</v>
      </c>
      <c r="BJ30" s="164" t="n">
        <f aca="false">SUM(BJ28:BJ29)</f>
        <v>0</v>
      </c>
      <c r="BK30" s="164" t="n">
        <f aca="false">SUM(BK28:BK29)</f>
        <v>0</v>
      </c>
      <c r="BL30" s="164" t="n">
        <f aca="false">SUM(BL28:BL29)</f>
        <v>0</v>
      </c>
      <c r="BM30" s="164" t="n">
        <f aca="false">SUM(BM28:BM29)</f>
        <v>0</v>
      </c>
      <c r="BN30" s="164" t="n">
        <f aca="false">SUM(BN28:BN29)</f>
        <v>0</v>
      </c>
      <c r="BO30" s="164" t="n">
        <f aca="false">SUM(BO28:BO29)</f>
        <v>0</v>
      </c>
      <c r="BP30" s="164" t="n">
        <f aca="false">SUM(BP28:BP29)</f>
        <v>0</v>
      </c>
      <c r="BQ30" s="164" t="n">
        <f aca="false">SUM(BQ28:BQ29)</f>
        <v>0</v>
      </c>
      <c r="BR30" s="164" t="n">
        <f aca="false">SUM(BR28:BR29)</f>
        <v>0</v>
      </c>
      <c r="BS30" s="164" t="n">
        <f aca="false">SUM(BS28:BS29)</f>
        <v>0</v>
      </c>
      <c r="BT30" s="164" t="n">
        <f aca="false">SUM(BT28:BT29)</f>
        <v>0</v>
      </c>
      <c r="BU30" s="164" t="n">
        <f aca="false">SUM(BU28:BU29)</f>
        <v>0</v>
      </c>
      <c r="BV30" s="164" t="n">
        <f aca="false">SUM(BV28:BV29)</f>
        <v>0</v>
      </c>
      <c r="BW30" s="164" t="n">
        <f aca="false">SUM(BW28:BW29)</f>
        <v>0</v>
      </c>
    </row>
    <row r="31" customFormat="false" ht="15.75" hidden="false" customHeight="true" outlineLevel="0" collapsed="false"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</row>
    <row r="32" customFormat="false" ht="14.25" hidden="false" customHeight="false" outlineLevel="0" collapsed="false">
      <c r="B32" s="162" t="s">
        <v>36</v>
      </c>
      <c r="C32" s="170" t="n">
        <v>0.04</v>
      </c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4"/>
      <c r="BQ32" s="164"/>
      <c r="BR32" s="164"/>
      <c r="BS32" s="164"/>
      <c r="BT32" s="164"/>
      <c r="BU32" s="164"/>
      <c r="BV32" s="164"/>
      <c r="BW32" s="164"/>
    </row>
    <row r="33" customFormat="false" ht="14.25" hidden="false" customHeight="false" outlineLevel="0" collapsed="false">
      <c r="B33" s="171" t="s">
        <v>7</v>
      </c>
      <c r="C33" s="172" t="n">
        <f aca="false">SUM(P33:BQ33)</f>
        <v>90119160</v>
      </c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4" t="n">
        <f aca="false">'Green Square'!$E$26/3*$C$32*1000</f>
        <v>0</v>
      </c>
      <c r="Q33" s="174" t="n">
        <f aca="false">'Green Square'!$E$26/3*$C$32*1000</f>
        <v>0</v>
      </c>
      <c r="R33" s="174" t="n">
        <f aca="false">'Green Square'!$E$26/3*$C$32*1000</f>
        <v>0</v>
      </c>
      <c r="S33" s="174" t="n">
        <f aca="false">'Green Square'!$F$26/3*$C$32*1000</f>
        <v>0</v>
      </c>
      <c r="T33" s="174" t="n">
        <f aca="false">'Green Square'!$F$26/3*$C$32*1000</f>
        <v>0</v>
      </c>
      <c r="U33" s="174" t="n">
        <f aca="false">'Green Square'!$F$26/3*$C$32*1000</f>
        <v>0</v>
      </c>
      <c r="V33" s="174" t="n">
        <f aca="false">'Green Square'!$G$26/3*$C$32*1000</f>
        <v>4037130</v>
      </c>
      <c r="W33" s="174" t="n">
        <f aca="false">'Green Square'!$G$26/3*$C$32*1000</f>
        <v>4037130</v>
      </c>
      <c r="X33" s="174" t="n">
        <f aca="false">'Green Square'!$G$26/3*$C$32*1000</f>
        <v>4037130</v>
      </c>
      <c r="Y33" s="174" t="n">
        <f aca="false">'Green Square'!$H$26/3*$C$32*1000</f>
        <v>4037130</v>
      </c>
      <c r="Z33" s="174" t="n">
        <f aca="false">'Green Square'!$H$26/3*$C$32*1000</f>
        <v>4037130</v>
      </c>
      <c r="AA33" s="174" t="n">
        <f aca="false">'Green Square'!$H$26/3*$C$32*1000</f>
        <v>4037130</v>
      </c>
      <c r="AB33" s="174" t="n">
        <f aca="false">'Green Square'!$I$26/3*$C$32*1000</f>
        <v>3173753.33333333</v>
      </c>
      <c r="AC33" s="174" t="n">
        <f aca="false">'Green Square'!$I$26/3*$C$32*1000</f>
        <v>3173753.33333333</v>
      </c>
      <c r="AD33" s="174" t="n">
        <f aca="false">'Green Square'!$I$26/3*$C$32*1000</f>
        <v>3173753.33333333</v>
      </c>
      <c r="AE33" s="174" t="n">
        <f aca="false">'Green Square'!$J$26/3*$C$32*1000</f>
        <v>3173753.33333333</v>
      </c>
      <c r="AF33" s="174" t="n">
        <f aca="false">'Green Square'!$J$26/3*$C$32*1000</f>
        <v>3173753.33333333</v>
      </c>
      <c r="AG33" s="174" t="n">
        <f aca="false">'Green Square'!$J$26/3*$C$32*1000</f>
        <v>3173753.33333333</v>
      </c>
      <c r="AH33" s="174" t="n">
        <f aca="false">'Green Square'!$K$26/3*$C$32*1000</f>
        <v>2329670</v>
      </c>
      <c r="AI33" s="174" t="n">
        <f aca="false">'Green Square'!$K$26/3*$C$32*1000</f>
        <v>2329670</v>
      </c>
      <c r="AJ33" s="174" t="n">
        <f aca="false">'Green Square'!$K$26/3*$C$32*1000</f>
        <v>2329670</v>
      </c>
      <c r="AK33" s="174" t="n">
        <f aca="false">'Green Square'!$L$26/3*$C$32*1000</f>
        <v>2329670</v>
      </c>
      <c r="AL33" s="174" t="n">
        <f aca="false">'Green Square'!$L$26/3*$C$32*1000</f>
        <v>2329670</v>
      </c>
      <c r="AM33" s="174" t="n">
        <f aca="false">'Green Square'!$L$26/3*$C$32*1000</f>
        <v>2329670</v>
      </c>
      <c r="AN33" s="174" t="n">
        <f aca="false">'Green Square'!$M$26/3*$C$32*1000</f>
        <v>2566013.33333333</v>
      </c>
      <c r="AO33" s="174" t="n">
        <f aca="false">'Green Square'!$M$26/3*$C$32*1000</f>
        <v>2566013.33333333</v>
      </c>
      <c r="AP33" s="174" t="n">
        <f aca="false">'Green Square'!$M$26/3*$C$32*1000</f>
        <v>2566013.33333333</v>
      </c>
      <c r="AQ33" s="174" t="n">
        <f aca="false">'Green Square'!$N$26/3*$C$32*1000</f>
        <v>3086933.33333333</v>
      </c>
      <c r="AR33" s="174" t="n">
        <f aca="false">'Green Square'!$N$26/3*$C$32*1000</f>
        <v>3086933.33333333</v>
      </c>
      <c r="AS33" s="174" t="n">
        <f aca="false">'Green Square'!$N$26/3*$C$32*1000</f>
        <v>3086933.33333333</v>
      </c>
      <c r="AT33" s="174" t="n">
        <f aca="false">'Green Square'!$O$26/3*$C$32*1000</f>
        <v>3086933.33333333</v>
      </c>
      <c r="AU33" s="174" t="n">
        <f aca="false">'Green Square'!$O$26/3*$C$32*1000</f>
        <v>3086933.33333333</v>
      </c>
      <c r="AV33" s="174" t="n">
        <f aca="false">'Green Square'!$O$26/3*$C$32*1000</f>
        <v>3086933.33333333</v>
      </c>
      <c r="AW33" s="174" t="n">
        <f aca="false">'Green Square'!$P$26/3*$C$32*1000</f>
        <v>2218733.33333333</v>
      </c>
      <c r="AX33" s="174" t="n">
        <f aca="false">'Green Square'!$P$26/3*$C$32*1000</f>
        <v>2218733.33333333</v>
      </c>
      <c r="AY33" s="174" t="n">
        <f aca="false">'Green Square'!$P$26/3*$C$32*1000</f>
        <v>2218733.33333333</v>
      </c>
      <c r="AZ33" s="174" t="n">
        <f aca="false">'Green Square'!$Q$26/3*$C$32*1000</f>
        <v>0</v>
      </c>
      <c r="BA33" s="174" t="n">
        <f aca="false">'Green Square'!$Q$26/3*$C$32*1000</f>
        <v>0</v>
      </c>
      <c r="BB33" s="174" t="n">
        <f aca="false">'Green Square'!$Q$26/3*$C$32*1000</f>
        <v>0</v>
      </c>
      <c r="BC33" s="174" t="n">
        <f aca="false">'Green Square'!$R$26/3*$C$32*1000</f>
        <v>0</v>
      </c>
      <c r="BD33" s="174" t="n">
        <f aca="false">'Green Square'!$R$26/3*$C$32*1000</f>
        <v>0</v>
      </c>
      <c r="BE33" s="174" t="n">
        <f aca="false">'Green Square'!$R$26/3*$C$32*1000</f>
        <v>0</v>
      </c>
      <c r="BF33" s="174" t="n">
        <f aca="false">'Green Square'!$S$26/3*$C$32*1000</f>
        <v>0</v>
      </c>
      <c r="BG33" s="174" t="n">
        <f aca="false">'Green Square'!$S$26/3*$C$32*1000</f>
        <v>0</v>
      </c>
      <c r="BH33" s="174" t="n">
        <f aca="false">'Green Square'!$S$26/3*$C$32*1000</f>
        <v>0</v>
      </c>
      <c r="BI33" s="174" t="n">
        <f aca="false">'Green Square'!$T$26/3*$C$32*1000</f>
        <v>0</v>
      </c>
      <c r="BJ33" s="174" t="n">
        <f aca="false">'Green Square'!$T$26/3*$C$32*1000</f>
        <v>0</v>
      </c>
      <c r="BK33" s="174" t="n">
        <f aca="false">'Green Square'!$T$26/3*$C$32*1000</f>
        <v>0</v>
      </c>
      <c r="BL33" s="174" t="n">
        <f aca="false">'Green Square'!$U$26/3*$C$32*1000</f>
        <v>0</v>
      </c>
      <c r="BM33" s="174" t="n">
        <f aca="false">'Green Square'!$U$26/3*$C$32*1000</f>
        <v>0</v>
      </c>
      <c r="BN33" s="174" t="n">
        <f aca="false">'Green Square'!$U$26/3*$C$32*1000</f>
        <v>0</v>
      </c>
      <c r="BO33" s="174" t="n">
        <f aca="false">'Green Square'!$V$26/3*$C$32*1000</f>
        <v>0</v>
      </c>
      <c r="BP33" s="174" t="n">
        <f aca="false">'Green Square'!$V$26/3*$C$32*1000</f>
        <v>0</v>
      </c>
      <c r="BQ33" s="174" t="n">
        <f aca="false">'Green Square'!$V$26/3*$C$32*1000</f>
        <v>0</v>
      </c>
      <c r="BR33" s="174" t="n">
        <f aca="false">'Green Square'!$W$26/3*$C$32*1000</f>
        <v>0</v>
      </c>
      <c r="BS33" s="174" t="n">
        <f aca="false">'Green Square'!$W$26/3*$C$32*1000</f>
        <v>0</v>
      </c>
      <c r="BT33" s="174" t="n">
        <f aca="false">'Green Square'!$W$26/3*$C$32*1000</f>
        <v>0</v>
      </c>
      <c r="BU33" s="174" t="n">
        <f aca="false">'Green Square'!$X$26/3*$C$32*1000</f>
        <v>0</v>
      </c>
      <c r="BV33" s="174" t="n">
        <f aca="false">'Green Square'!$X$26/3*$C$32*1000</f>
        <v>0</v>
      </c>
      <c r="BW33" s="174" t="n">
        <f aca="false">'Green Square'!$X$26/3*$C$32*1000</f>
        <v>0</v>
      </c>
    </row>
    <row r="34" customFormat="false" ht="14.25" hidden="false" customHeight="false" outlineLevel="0" collapsed="false">
      <c r="B34" s="171" t="s">
        <v>8</v>
      </c>
      <c r="C34" s="172" t="n">
        <f aca="false">SUM(P34:BQ34)</f>
        <v>106949430</v>
      </c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4" t="n">
        <f aca="false">'L''avenir'!$E$26/3*$C$32*1000</f>
        <v>0</v>
      </c>
      <c r="Q34" s="174" t="n">
        <f aca="false">'L''avenir'!$E$26/3*$C$32*1000</f>
        <v>0</v>
      </c>
      <c r="R34" s="174" t="n">
        <f aca="false">'L''avenir'!$E$26/3*$C$32*1000</f>
        <v>0</v>
      </c>
      <c r="S34" s="174" t="n">
        <f aca="false">'L''avenir'!$F$26/3*$C$32*1000</f>
        <v>0</v>
      </c>
      <c r="T34" s="174" t="n">
        <f aca="false">'L''avenir'!$F$26/3*$C$32*1000</f>
        <v>0</v>
      </c>
      <c r="U34" s="174" t="n">
        <f aca="false">'L''avenir'!$F$26/3*$C$32*1000</f>
        <v>0</v>
      </c>
      <c r="V34" s="174" t="n">
        <f aca="false">'L''avenir'!$G$26/3*$C$32*1000</f>
        <v>0</v>
      </c>
      <c r="W34" s="174" t="n">
        <f aca="false">'L''avenir'!$G$26/3*$C$32*1000</f>
        <v>0</v>
      </c>
      <c r="X34" s="174" t="n">
        <f aca="false">'L''avenir'!$G$26/3*$C$32*1000</f>
        <v>0</v>
      </c>
      <c r="Y34" s="174" t="n">
        <f aca="false">'L''avenir'!$H$26/3*$C$32*1000</f>
        <v>0</v>
      </c>
      <c r="Z34" s="174" t="n">
        <f aca="false">'L''avenir'!$H$26/3*$C$32*1000</f>
        <v>0</v>
      </c>
      <c r="AA34" s="174" t="n">
        <f aca="false">'L''avenir'!$H$26/3*$C$32*1000</f>
        <v>0</v>
      </c>
      <c r="AB34" s="174" t="n">
        <f aca="false">'L''avenir'!$I$26/3*$C$32*1000</f>
        <v>4830840</v>
      </c>
      <c r="AC34" s="174" t="n">
        <f aca="false">'L''avenir'!$I$26/3*$C$32*1000</f>
        <v>4830840</v>
      </c>
      <c r="AD34" s="174" t="n">
        <f aca="false">'L''avenir'!$I$26/3*$C$32*1000</f>
        <v>4830840</v>
      </c>
      <c r="AE34" s="174" t="n">
        <f aca="false">'L''avenir'!$J$26/3*$C$32*1000</f>
        <v>4830840</v>
      </c>
      <c r="AF34" s="174" t="n">
        <f aca="false">'L''avenir'!$J$26/3*$C$32*1000</f>
        <v>4830840</v>
      </c>
      <c r="AG34" s="174" t="n">
        <f aca="false">'L''avenir'!$J$26/3*$C$32*1000</f>
        <v>4830840</v>
      </c>
      <c r="AH34" s="174" t="n">
        <f aca="false">'L''avenir'!$K$26/3*$C$32*1000</f>
        <v>4144980</v>
      </c>
      <c r="AI34" s="174" t="n">
        <f aca="false">'L''avenir'!$K$26/3*$C$32*1000</f>
        <v>4144980</v>
      </c>
      <c r="AJ34" s="174" t="n">
        <f aca="false">'L''avenir'!$K$26/3*$C$32*1000</f>
        <v>4144980</v>
      </c>
      <c r="AK34" s="174" t="n">
        <f aca="false">'L''avenir'!$L$26/3*$C$32*1000</f>
        <v>2400510</v>
      </c>
      <c r="AL34" s="174" t="n">
        <f aca="false">'L''avenir'!$L$26/3*$C$32*1000</f>
        <v>2400510</v>
      </c>
      <c r="AM34" s="174" t="n">
        <f aca="false">'L''avenir'!$L$26/3*$C$32*1000</f>
        <v>2400510</v>
      </c>
      <c r="AN34" s="174" t="n">
        <f aca="false">'L''avenir'!$M$26/3*$C$32*1000</f>
        <v>2644040</v>
      </c>
      <c r="AO34" s="174" t="n">
        <f aca="false">'L''avenir'!$M$26/3*$C$32*1000</f>
        <v>2644040</v>
      </c>
      <c r="AP34" s="174" t="n">
        <f aca="false">'L''avenir'!$M$26/3*$C$32*1000</f>
        <v>2644040</v>
      </c>
      <c r="AQ34" s="174" t="n">
        <f aca="false">'L''avenir'!$N$26/3*$C$32*1000</f>
        <v>2465120</v>
      </c>
      <c r="AR34" s="174" t="n">
        <f aca="false">'L''avenir'!$N$26/3*$C$32*1000</f>
        <v>2465120</v>
      </c>
      <c r="AS34" s="174" t="n">
        <f aca="false">'L''avenir'!$N$26/3*$C$32*1000</f>
        <v>2465120</v>
      </c>
      <c r="AT34" s="174" t="n">
        <f aca="false">'L''avenir'!$O$26/3*$C$32*1000</f>
        <v>2514820</v>
      </c>
      <c r="AU34" s="174" t="n">
        <f aca="false">'L''avenir'!$O$26/3*$C$32*1000</f>
        <v>2514820</v>
      </c>
      <c r="AV34" s="174" t="n">
        <f aca="false">'L''avenir'!$O$26/3*$C$32*1000</f>
        <v>2514820</v>
      </c>
      <c r="AW34" s="174" t="n">
        <f aca="false">'L''avenir'!$P$26/3*$C$32*1000</f>
        <v>2514820</v>
      </c>
      <c r="AX34" s="174" t="n">
        <f aca="false">'L''avenir'!$P$26/3*$C$32*1000</f>
        <v>2514820</v>
      </c>
      <c r="AY34" s="174" t="n">
        <f aca="false">'L''avenir'!$P$26/3*$C$32*1000</f>
        <v>2514820</v>
      </c>
      <c r="AZ34" s="174" t="n">
        <f aca="false">'L''avenir'!$Q$26/3*$C$32*1000</f>
        <v>2743440</v>
      </c>
      <c r="BA34" s="174" t="n">
        <f aca="false">'L''avenir'!$Q$26/3*$C$32*1000</f>
        <v>2743440</v>
      </c>
      <c r="BB34" s="174" t="n">
        <f aca="false">'L''avenir'!$Q$26/3*$C$32*1000</f>
        <v>2743440</v>
      </c>
      <c r="BC34" s="174" t="n">
        <f aca="false">'L''avenir'!$R$26/3*$C$32*1000</f>
        <v>2743440</v>
      </c>
      <c r="BD34" s="174" t="n">
        <f aca="false">'L''avenir'!$R$26/3*$C$32*1000</f>
        <v>2743440</v>
      </c>
      <c r="BE34" s="174" t="n">
        <f aca="false">'L''avenir'!$R$26/3*$C$32*1000</f>
        <v>2743440</v>
      </c>
      <c r="BF34" s="174" t="n">
        <f aca="false">'L''avenir'!$S$26/3*$C$32*1000</f>
        <v>1908480</v>
      </c>
      <c r="BG34" s="174" t="n">
        <f aca="false">'L''avenir'!$S$26/3*$C$32*1000</f>
        <v>1908480</v>
      </c>
      <c r="BH34" s="174" t="n">
        <f aca="false">'L''avenir'!$S$26/3*$C$32*1000</f>
        <v>1908480</v>
      </c>
      <c r="BI34" s="174" t="n">
        <f aca="false">'L''avenir'!$T$26/3*$C$32*1000</f>
        <v>1908480</v>
      </c>
      <c r="BJ34" s="174" t="n">
        <f aca="false">'L''avenir'!$T$26/3*$C$32*1000</f>
        <v>1908480</v>
      </c>
      <c r="BK34" s="174" t="n">
        <f aca="false">'L''avenir'!$T$26/3*$C$32*1000</f>
        <v>1908480</v>
      </c>
      <c r="BL34" s="174" t="n">
        <f aca="false">'L''avenir'!$U$26/3*$C$32*1000</f>
        <v>0</v>
      </c>
      <c r="BM34" s="174" t="n">
        <f aca="false">'L''avenir'!$U$26/3*$C$32*1000</f>
        <v>0</v>
      </c>
      <c r="BN34" s="174" t="n">
        <f aca="false">'L''avenir'!$U$26/3*$C$32*1000</f>
        <v>0</v>
      </c>
      <c r="BO34" s="174" t="n">
        <f aca="false">'L''avenir'!$V$26/3*$C$32*1000</f>
        <v>0</v>
      </c>
      <c r="BP34" s="174" t="n">
        <f aca="false">'L''avenir'!$V$26/3*$C$32*1000</f>
        <v>0</v>
      </c>
      <c r="BQ34" s="174" t="n">
        <f aca="false">'L''avenir'!$V$26/3*$C$32*1000</f>
        <v>0</v>
      </c>
      <c r="BR34" s="174" t="n">
        <f aca="false">'L''avenir'!$W$26/3*$C$32*1000</f>
        <v>0</v>
      </c>
      <c r="BS34" s="174" t="n">
        <f aca="false">'L''avenir'!$W$26/3*$C$32*1000</f>
        <v>0</v>
      </c>
      <c r="BT34" s="174" t="n">
        <f aca="false">'L''avenir'!$W$26/3*$C$32*1000</f>
        <v>0</v>
      </c>
      <c r="BU34" s="174" t="n">
        <f aca="false">'L''avenir'!$X$26/3*$C$32*1000</f>
        <v>0</v>
      </c>
      <c r="BV34" s="174" t="n">
        <f aca="false">'L''avenir'!$X$26/3*$C$32*1000</f>
        <v>0</v>
      </c>
      <c r="BW34" s="174" t="n">
        <f aca="false">'L''avenir'!$X$26/3*$C$32*1000</f>
        <v>0</v>
      </c>
    </row>
    <row r="35" customFormat="false" ht="14.25" hidden="false" customHeight="false" outlineLevel="0" collapsed="false">
      <c r="B35" s="162" t="s">
        <v>155</v>
      </c>
      <c r="C35" s="163" t="n">
        <f aca="false">SUM(C33:C34)</f>
        <v>197068590</v>
      </c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4" t="n">
        <f aca="false">SUM(P33:P34)</f>
        <v>0</v>
      </c>
      <c r="Q35" s="164" t="n">
        <f aca="false">SUM(Q33:Q34)</f>
        <v>0</v>
      </c>
      <c r="R35" s="164" t="n">
        <f aca="false">SUM(R33:R34)</f>
        <v>0</v>
      </c>
      <c r="S35" s="164" t="n">
        <f aca="false">SUM(S33:S34)</f>
        <v>0</v>
      </c>
      <c r="T35" s="164" t="n">
        <f aca="false">SUM(T33:T34)</f>
        <v>0</v>
      </c>
      <c r="U35" s="164" t="n">
        <f aca="false">SUM(U33:U34)</f>
        <v>0</v>
      </c>
      <c r="V35" s="164" t="n">
        <f aca="false">SUM(V33:V34)</f>
        <v>4037130</v>
      </c>
      <c r="W35" s="164" t="n">
        <f aca="false">SUM(W33:W34)</f>
        <v>4037130</v>
      </c>
      <c r="X35" s="164" t="n">
        <f aca="false">SUM(X33:X34)</f>
        <v>4037130</v>
      </c>
      <c r="Y35" s="164" t="n">
        <f aca="false">SUM(Y33:Y34)</f>
        <v>4037130</v>
      </c>
      <c r="Z35" s="164" t="n">
        <f aca="false">SUM(Z33:Z34)</f>
        <v>4037130</v>
      </c>
      <c r="AA35" s="164" t="n">
        <f aca="false">SUM(AA33:AA34)</f>
        <v>4037130</v>
      </c>
      <c r="AB35" s="164" t="n">
        <f aca="false">SUM(AB33:AB34)</f>
        <v>8004593.33333333</v>
      </c>
      <c r="AC35" s="164" t="n">
        <f aca="false">SUM(AC33:AC34)</f>
        <v>8004593.33333333</v>
      </c>
      <c r="AD35" s="164" t="n">
        <f aca="false">SUM(AD33:AD34)</f>
        <v>8004593.33333333</v>
      </c>
      <c r="AE35" s="164" t="n">
        <f aca="false">SUM(AE33:AE34)</f>
        <v>8004593.33333333</v>
      </c>
      <c r="AF35" s="164" t="n">
        <f aca="false">SUM(AF33:AF34)</f>
        <v>8004593.33333333</v>
      </c>
      <c r="AG35" s="164" t="n">
        <f aca="false">SUM(AG33:AG34)</f>
        <v>8004593.33333333</v>
      </c>
      <c r="AH35" s="164" t="n">
        <f aca="false">SUM(AH33:AH34)</f>
        <v>6474650</v>
      </c>
      <c r="AI35" s="164" t="n">
        <f aca="false">SUM(AI33:AI34)</f>
        <v>6474650</v>
      </c>
      <c r="AJ35" s="164" t="n">
        <f aca="false">SUM(AJ33:AJ34)</f>
        <v>6474650</v>
      </c>
      <c r="AK35" s="164" t="n">
        <f aca="false">SUM(AK33:AK34)</f>
        <v>4730180</v>
      </c>
      <c r="AL35" s="164" t="n">
        <f aca="false">SUM(AL33:AL34)</f>
        <v>4730180</v>
      </c>
      <c r="AM35" s="164" t="n">
        <f aca="false">SUM(AM33:AM34)</f>
        <v>4730180</v>
      </c>
      <c r="AN35" s="164" t="n">
        <f aca="false">SUM(AN33:AN34)</f>
        <v>5210053.33333333</v>
      </c>
      <c r="AO35" s="164" t="n">
        <f aca="false">SUM(AO33:AO34)</f>
        <v>5210053.33333333</v>
      </c>
      <c r="AP35" s="164" t="n">
        <f aca="false">SUM(AP33:AP34)</f>
        <v>5210053.33333333</v>
      </c>
      <c r="AQ35" s="164" t="n">
        <f aca="false">SUM(AQ33:AQ34)</f>
        <v>5552053.33333333</v>
      </c>
      <c r="AR35" s="164" t="n">
        <f aca="false">SUM(AR33:AR34)</f>
        <v>5552053.33333333</v>
      </c>
      <c r="AS35" s="164" t="n">
        <f aca="false">SUM(AS33:AS34)</f>
        <v>5552053.33333333</v>
      </c>
      <c r="AT35" s="164" t="n">
        <f aca="false">SUM(AT33:AT34)</f>
        <v>5601753.33333333</v>
      </c>
      <c r="AU35" s="164" t="n">
        <f aca="false">SUM(AU33:AU34)</f>
        <v>5601753.33333333</v>
      </c>
      <c r="AV35" s="164" t="n">
        <f aca="false">SUM(AV33:AV34)</f>
        <v>5601753.33333333</v>
      </c>
      <c r="AW35" s="164" t="n">
        <f aca="false">SUM(AW33:AW34)</f>
        <v>4733553.33333333</v>
      </c>
      <c r="AX35" s="164" t="n">
        <f aca="false">SUM(AX33:AX34)</f>
        <v>4733553.33333333</v>
      </c>
      <c r="AY35" s="164" t="n">
        <f aca="false">SUM(AY33:AY34)</f>
        <v>4733553.33333333</v>
      </c>
      <c r="AZ35" s="164" t="n">
        <f aca="false">SUM(AZ33:AZ34)</f>
        <v>2743440</v>
      </c>
      <c r="BA35" s="164" t="n">
        <f aca="false">SUM(BA33:BA34)</f>
        <v>2743440</v>
      </c>
      <c r="BB35" s="164" t="n">
        <f aca="false">SUM(BB33:BB34)</f>
        <v>2743440</v>
      </c>
      <c r="BC35" s="164" t="n">
        <f aca="false">SUM(BC33:BC34)</f>
        <v>2743440</v>
      </c>
      <c r="BD35" s="164" t="n">
        <f aca="false">SUM(BD33:BD34)</f>
        <v>2743440</v>
      </c>
      <c r="BE35" s="164" t="n">
        <f aca="false">SUM(BE33:BE34)</f>
        <v>2743440</v>
      </c>
      <c r="BF35" s="164" t="n">
        <f aca="false">SUM(BF33:BF34)</f>
        <v>1908480</v>
      </c>
      <c r="BG35" s="164" t="n">
        <f aca="false">SUM(BG33:BG34)</f>
        <v>1908480</v>
      </c>
      <c r="BH35" s="164" t="n">
        <f aca="false">SUM(BH33:BH34)</f>
        <v>1908480</v>
      </c>
      <c r="BI35" s="164" t="n">
        <f aca="false">SUM(BI33:BI34)</f>
        <v>1908480</v>
      </c>
      <c r="BJ35" s="164" t="n">
        <f aca="false">SUM(BJ33:BJ34)</f>
        <v>1908480</v>
      </c>
      <c r="BK35" s="164" t="n">
        <f aca="false">SUM(BK33:BK34)</f>
        <v>1908480</v>
      </c>
      <c r="BL35" s="164" t="n">
        <f aca="false">SUM(BL33:BL34)</f>
        <v>0</v>
      </c>
      <c r="BM35" s="164" t="n">
        <f aca="false">SUM(BM33:BM34)</f>
        <v>0</v>
      </c>
      <c r="BN35" s="164" t="n">
        <f aca="false">SUM(BN33:BN34)</f>
        <v>0</v>
      </c>
      <c r="BO35" s="164" t="n">
        <f aca="false">SUM(BO33:BO34)</f>
        <v>0</v>
      </c>
      <c r="BP35" s="164" t="n">
        <f aca="false">SUM(BP33:BP34)</f>
        <v>0</v>
      </c>
      <c r="BQ35" s="164" t="n">
        <f aca="false">SUM(BQ33:BQ34)</f>
        <v>0</v>
      </c>
      <c r="BR35" s="164" t="n">
        <f aca="false">SUM(BR33:BR34)</f>
        <v>0</v>
      </c>
      <c r="BS35" s="164" t="n">
        <f aca="false">SUM(BS33:BS34)</f>
        <v>0</v>
      </c>
      <c r="BT35" s="164" t="n">
        <f aca="false">SUM(BT33:BT34)</f>
        <v>0</v>
      </c>
      <c r="BU35" s="164" t="n">
        <f aca="false">SUM(BU33:BU34)</f>
        <v>0</v>
      </c>
      <c r="BV35" s="164" t="n">
        <f aca="false">SUM(BV33:BV34)</f>
        <v>0</v>
      </c>
      <c r="BW35" s="164" t="n">
        <f aca="false">SUM(BW33:BW34)</f>
        <v>0</v>
      </c>
    </row>
    <row r="36" customFormat="false" ht="14.25" hidden="false" customHeight="false" outlineLevel="0" collapsed="false"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</row>
    <row r="37" customFormat="false" ht="14.25" hidden="false" customHeight="false" outlineLevel="0" collapsed="false">
      <c r="B37" s="162" t="s">
        <v>37</v>
      </c>
      <c r="C37" s="170" t="n">
        <f aca="false">C51</f>
        <v>0.15</v>
      </c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164"/>
      <c r="BE37" s="164"/>
      <c r="BF37" s="164"/>
      <c r="BG37" s="164"/>
      <c r="BH37" s="164"/>
      <c r="BI37" s="164"/>
      <c r="BJ37" s="164"/>
      <c r="BK37" s="164"/>
      <c r="BL37" s="164"/>
      <c r="BM37" s="164"/>
      <c r="BN37" s="164"/>
      <c r="BO37" s="164"/>
      <c r="BP37" s="164"/>
      <c r="BQ37" s="164"/>
      <c r="BR37" s="164"/>
      <c r="BS37" s="164"/>
      <c r="BT37" s="164"/>
      <c r="BU37" s="164"/>
      <c r="BV37" s="164"/>
      <c r="BW37" s="164"/>
    </row>
    <row r="38" customFormat="false" ht="15.75" hidden="false" customHeight="true" outlineLevel="0" collapsed="false">
      <c r="B38" s="175" t="s">
        <v>7</v>
      </c>
      <c r="C38" s="176" t="n">
        <f aca="false">SUM(P38:BQ38)</f>
        <v>104574000</v>
      </c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8" t="n">
        <f aca="false">P28*$C$37</f>
        <v>1000000</v>
      </c>
      <c r="Q38" s="178" t="n">
        <f aca="false">Q28*$C$37</f>
        <v>1000000</v>
      </c>
      <c r="R38" s="178" t="n">
        <f aca="false">R28*$C$37</f>
        <v>1000000</v>
      </c>
      <c r="S38" s="178" t="n">
        <f aca="false">S28*$C$37</f>
        <v>1320000</v>
      </c>
      <c r="T38" s="178" t="n">
        <f aca="false">T28*$C$37</f>
        <v>1320000</v>
      </c>
      <c r="U38" s="178" t="n">
        <f aca="false">U28*$C$37</f>
        <v>1320000</v>
      </c>
      <c r="V38" s="178" t="n">
        <f aca="false">V28*$C$37</f>
        <v>2000000</v>
      </c>
      <c r="W38" s="178" t="n">
        <f aca="false">W28*$C$37</f>
        <v>2000000</v>
      </c>
      <c r="X38" s="178" t="n">
        <f aca="false">X28*$C$37</f>
        <v>2000000</v>
      </c>
      <c r="Y38" s="178" t="n">
        <f aca="false">Y28*$C$37</f>
        <v>1320000</v>
      </c>
      <c r="Z38" s="178" t="n">
        <f aca="false">Z28*$C$37</f>
        <v>1320000</v>
      </c>
      <c r="AA38" s="178" t="n">
        <f aca="false">AA28*$C$37</f>
        <v>1320000</v>
      </c>
      <c r="AB38" s="178" t="n">
        <f aca="false">AB28*$C$37</f>
        <v>1320000</v>
      </c>
      <c r="AC38" s="178" t="n">
        <f aca="false">AC28*$C$37</f>
        <v>1320000</v>
      </c>
      <c r="AD38" s="178" t="n">
        <f aca="false">AD28*$C$37</f>
        <v>1320000</v>
      </c>
      <c r="AE38" s="178" t="n">
        <f aca="false">AE28*$C$37</f>
        <v>1320000</v>
      </c>
      <c r="AF38" s="178" t="n">
        <f aca="false">AF28*$C$37</f>
        <v>1320000</v>
      </c>
      <c r="AG38" s="178" t="n">
        <f aca="false">AG28*$C$37</f>
        <v>1320000</v>
      </c>
      <c r="AH38" s="178" t="n">
        <f aca="false">AH28*$C$37</f>
        <v>264000</v>
      </c>
      <c r="AI38" s="178" t="n">
        <f aca="false">AI28*$C$37</f>
        <v>264000</v>
      </c>
      <c r="AJ38" s="178" t="n">
        <f aca="false">AJ28*$C$37</f>
        <v>264000</v>
      </c>
      <c r="AK38" s="178" t="n">
        <f aca="false">AK28*$C$37</f>
        <v>264000</v>
      </c>
      <c r="AL38" s="178" t="n">
        <f aca="false">AL28*$C$37</f>
        <v>264000</v>
      </c>
      <c r="AM38" s="178" t="n">
        <f aca="false">AM28*$C$37</f>
        <v>264000</v>
      </c>
      <c r="AN38" s="178" t="n">
        <f aca="false">AN28*$C$37</f>
        <v>6000000</v>
      </c>
      <c r="AO38" s="178" t="n">
        <f aca="false">AO28*$C$37</f>
        <v>6000000</v>
      </c>
      <c r="AP38" s="178" t="n">
        <f aca="false">AP28*$C$37</f>
        <v>6000000</v>
      </c>
      <c r="AQ38" s="178" t="n">
        <f aca="false">AQ28*$C$37</f>
        <v>6000000</v>
      </c>
      <c r="AR38" s="178" t="n">
        <f aca="false">AR28*$C$37</f>
        <v>6000000</v>
      </c>
      <c r="AS38" s="178" t="n">
        <f aca="false">AS28*$C$37</f>
        <v>6000000</v>
      </c>
      <c r="AT38" s="178" t="n">
        <f aca="false">AT28*$C$37</f>
        <v>6000000</v>
      </c>
      <c r="AU38" s="178" t="n">
        <f aca="false">AU28*$C$37</f>
        <v>6000000</v>
      </c>
      <c r="AV38" s="178" t="n">
        <f aca="false">AV28*$C$37</f>
        <v>12600000</v>
      </c>
      <c r="AW38" s="178" t="n">
        <f aca="false">AW28*$C$37</f>
        <v>12600000</v>
      </c>
      <c r="AX38" s="178" t="n">
        <f aca="false">AX28*$C$37</f>
        <v>2475000</v>
      </c>
      <c r="AY38" s="178" t="n">
        <f aca="false">AY28*$C$37</f>
        <v>2475000</v>
      </c>
      <c r="AZ38" s="178" t="n">
        <f aca="false">AZ28*$C$37</f>
        <v>0</v>
      </c>
      <c r="BA38" s="178" t="n">
        <f aca="false">BA28*$C$37</f>
        <v>0</v>
      </c>
      <c r="BB38" s="178" t="n">
        <f aca="false">BB28*$C$37</f>
        <v>0</v>
      </c>
      <c r="BC38" s="178" t="n">
        <f aca="false">BC28*$C$37</f>
        <v>0</v>
      </c>
      <c r="BD38" s="178" t="n">
        <f aca="false">BD28*$C$37</f>
        <v>0</v>
      </c>
      <c r="BE38" s="178" t="n">
        <f aca="false">BE28*$C$37</f>
        <v>0</v>
      </c>
      <c r="BF38" s="178" t="n">
        <f aca="false">BF28*$C$37</f>
        <v>0</v>
      </c>
      <c r="BG38" s="178" t="n">
        <f aca="false">BG28*$C$37</f>
        <v>0</v>
      </c>
      <c r="BH38" s="178" t="n">
        <f aca="false">BH28*$C$37</f>
        <v>0</v>
      </c>
      <c r="BI38" s="178" t="n">
        <f aca="false">BI28*$C$37</f>
        <v>0</v>
      </c>
      <c r="BJ38" s="178" t="n">
        <f aca="false">BJ28*$C$37</f>
        <v>0</v>
      </c>
      <c r="BK38" s="178" t="n">
        <f aca="false">BK28*$C$37</f>
        <v>0</v>
      </c>
      <c r="BL38" s="178" t="n">
        <f aca="false">BL28*$C$37</f>
        <v>0</v>
      </c>
      <c r="BM38" s="178" t="n">
        <f aca="false">BM28*$C$37</f>
        <v>0</v>
      </c>
      <c r="BN38" s="178" t="n">
        <f aca="false">BN28*$C$37</f>
        <v>0</v>
      </c>
      <c r="BO38" s="178" t="n">
        <f aca="false">BO28*$C$37</f>
        <v>0</v>
      </c>
      <c r="BP38" s="178" t="n">
        <f aca="false">BP28*$C$37</f>
        <v>0</v>
      </c>
      <c r="BQ38" s="178" t="n">
        <f aca="false">BQ28*$C$37</f>
        <v>0</v>
      </c>
      <c r="BR38" s="178" t="n">
        <f aca="false">BR28*$C$37</f>
        <v>0</v>
      </c>
      <c r="BS38" s="178" t="n">
        <f aca="false">BS28*$C$37</f>
        <v>0</v>
      </c>
      <c r="BT38" s="178" t="n">
        <f aca="false">BT28*$C$37</f>
        <v>0</v>
      </c>
      <c r="BU38" s="178" t="n">
        <f aca="false">BU28*$C$37</f>
        <v>0</v>
      </c>
      <c r="BV38" s="178" t="n">
        <f aca="false">BV28*$C$37</f>
        <v>0</v>
      </c>
      <c r="BW38" s="178" t="n">
        <f aca="false">BW28*$C$37</f>
        <v>0</v>
      </c>
    </row>
    <row r="39" customFormat="false" ht="15.75" hidden="false" customHeight="true" outlineLevel="0" collapsed="false">
      <c r="B39" s="175" t="s">
        <v>8</v>
      </c>
      <c r="C39" s="176" t="n">
        <f aca="false">SUM(P39:BQ39)</f>
        <v>104574000</v>
      </c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8" t="n">
        <f aca="false">P29*$C$37</f>
        <v>0</v>
      </c>
      <c r="Q39" s="178" t="n">
        <f aca="false">Q29*$C$37</f>
        <v>0</v>
      </c>
      <c r="R39" s="178" t="n">
        <f aca="false">R29*$C$37</f>
        <v>0</v>
      </c>
      <c r="S39" s="178" t="n">
        <f aca="false">S29*$C$37</f>
        <v>0</v>
      </c>
      <c r="T39" s="178" t="n">
        <f aca="false">T29*$C$37</f>
        <v>0</v>
      </c>
      <c r="U39" s="178" t="n">
        <f aca="false">U29*$C$37</f>
        <v>0</v>
      </c>
      <c r="V39" s="178" t="n">
        <f aca="false">V29*$C$37</f>
        <v>1000000</v>
      </c>
      <c r="W39" s="178" t="n">
        <f aca="false">W29*$C$37</f>
        <v>1000000</v>
      </c>
      <c r="X39" s="178" t="n">
        <f aca="false">X29*$C$37</f>
        <v>1000000</v>
      </c>
      <c r="Y39" s="178" t="n">
        <f aca="false">Y29*$C$37</f>
        <v>1320000</v>
      </c>
      <c r="Z39" s="178" t="n">
        <f aca="false">Z29*$C$37</f>
        <v>1320000</v>
      </c>
      <c r="AA39" s="178" t="n">
        <f aca="false">AA29*$C$37</f>
        <v>1320000</v>
      </c>
      <c r="AB39" s="178" t="n">
        <f aca="false">AB29*$C$37</f>
        <v>2000000</v>
      </c>
      <c r="AC39" s="178" t="n">
        <f aca="false">AC29*$C$37</f>
        <v>2000000</v>
      </c>
      <c r="AD39" s="178" t="n">
        <f aca="false">AD29*$C$37</f>
        <v>2000000</v>
      </c>
      <c r="AE39" s="178" t="n">
        <f aca="false">AE29*$C$37</f>
        <v>1320000</v>
      </c>
      <c r="AF39" s="178" t="n">
        <f aca="false">AF29*$C$37</f>
        <v>1320000</v>
      </c>
      <c r="AG39" s="178" t="n">
        <f aca="false">AG29*$C$37</f>
        <v>1320000</v>
      </c>
      <c r="AH39" s="178" t="n">
        <f aca="false">AH29*$C$37</f>
        <v>1320000</v>
      </c>
      <c r="AI39" s="178" t="n">
        <f aca="false">AI29*$C$37</f>
        <v>1320000</v>
      </c>
      <c r="AJ39" s="178" t="n">
        <f aca="false">AJ29*$C$37</f>
        <v>1320000</v>
      </c>
      <c r="AK39" s="178" t="n">
        <f aca="false">AK29*$C$37</f>
        <v>1320000</v>
      </c>
      <c r="AL39" s="178" t="n">
        <f aca="false">AL29*$C$37</f>
        <v>1320000</v>
      </c>
      <c r="AM39" s="178" t="n">
        <f aca="false">AM29*$C$37</f>
        <v>1320000</v>
      </c>
      <c r="AN39" s="178" t="n">
        <f aca="false">AN29*$C$37</f>
        <v>264000</v>
      </c>
      <c r="AO39" s="178" t="n">
        <f aca="false">AO29*$C$37</f>
        <v>264000</v>
      </c>
      <c r="AP39" s="178" t="n">
        <f aca="false">AP29*$C$37</f>
        <v>264000</v>
      </c>
      <c r="AQ39" s="178" t="n">
        <f aca="false">AQ29*$C$37</f>
        <v>264000</v>
      </c>
      <c r="AR39" s="178" t="n">
        <f aca="false">AR29*$C$37</f>
        <v>264000</v>
      </c>
      <c r="AS39" s="178" t="n">
        <f aca="false">AS29*$C$37</f>
        <v>264000</v>
      </c>
      <c r="AT39" s="178" t="n">
        <f aca="false">AT29*$C$37</f>
        <v>6000000</v>
      </c>
      <c r="AU39" s="178" t="n">
        <f aca="false">AU29*$C$37</f>
        <v>6000000</v>
      </c>
      <c r="AV39" s="178" t="n">
        <f aca="false">AV29*$C$37</f>
        <v>6000000</v>
      </c>
      <c r="AW39" s="178" t="n">
        <f aca="false">AW29*$C$37</f>
        <v>6000000</v>
      </c>
      <c r="AX39" s="178" t="n">
        <f aca="false">AX29*$C$37</f>
        <v>6000000</v>
      </c>
      <c r="AY39" s="178" t="n">
        <f aca="false">AY29*$C$37</f>
        <v>6000000</v>
      </c>
      <c r="AZ39" s="178" t="n">
        <f aca="false">AZ29*$C$37</f>
        <v>6000000</v>
      </c>
      <c r="BA39" s="178" t="n">
        <f aca="false">BA29*$C$37</f>
        <v>6000000</v>
      </c>
      <c r="BB39" s="178" t="n">
        <f aca="false">BB29*$C$37</f>
        <v>12600000</v>
      </c>
      <c r="BC39" s="178" t="n">
        <f aca="false">BC29*$C$37</f>
        <v>12600000</v>
      </c>
      <c r="BD39" s="178" t="n">
        <f aca="false">BD29*$C$37</f>
        <v>2475000</v>
      </c>
      <c r="BE39" s="178" t="n">
        <f aca="false">BE29*$C$37</f>
        <v>2475000</v>
      </c>
      <c r="BF39" s="178" t="n">
        <f aca="false">BF29*$C$37</f>
        <v>0</v>
      </c>
      <c r="BG39" s="178" t="n">
        <f aca="false">BG29*$C$37</f>
        <v>0</v>
      </c>
      <c r="BH39" s="178" t="n">
        <f aca="false">BH29*$C$37</f>
        <v>0</v>
      </c>
      <c r="BI39" s="178" t="n">
        <f aca="false">BI29*$C$37</f>
        <v>0</v>
      </c>
      <c r="BJ39" s="178" t="n">
        <f aca="false">BJ29*$C$37</f>
        <v>0</v>
      </c>
      <c r="BK39" s="178" t="n">
        <f aca="false">BK29*$C$37</f>
        <v>0</v>
      </c>
      <c r="BL39" s="178" t="n">
        <f aca="false">BL29*$C$37</f>
        <v>0</v>
      </c>
      <c r="BM39" s="178" t="n">
        <f aca="false">BM29*$C$37</f>
        <v>0</v>
      </c>
      <c r="BN39" s="178" t="n">
        <f aca="false">BN29*$C$37</f>
        <v>0</v>
      </c>
      <c r="BO39" s="178" t="n">
        <f aca="false">BO29*$C$37</f>
        <v>0</v>
      </c>
      <c r="BP39" s="178" t="n">
        <f aca="false">BP29*$C$37</f>
        <v>0</v>
      </c>
      <c r="BQ39" s="178" t="n">
        <f aca="false">BQ29*$C$37</f>
        <v>0</v>
      </c>
      <c r="BR39" s="178" t="n">
        <f aca="false">BR29*$C$37</f>
        <v>0</v>
      </c>
      <c r="BS39" s="178" t="n">
        <f aca="false">BS29*$C$37</f>
        <v>0</v>
      </c>
      <c r="BT39" s="178" t="n">
        <f aca="false">BT29*$C$37</f>
        <v>0</v>
      </c>
      <c r="BU39" s="178" t="n">
        <f aca="false">BU29*$C$37</f>
        <v>0</v>
      </c>
      <c r="BV39" s="178" t="n">
        <f aca="false">BV29*$C$37</f>
        <v>0</v>
      </c>
      <c r="BW39" s="178" t="n">
        <f aca="false">BW29*$C$37</f>
        <v>0</v>
      </c>
      <c r="BX39" s="179" t="n">
        <f aca="false">BL18*8</f>
        <v>0</v>
      </c>
      <c r="BY39" s="179" t="n">
        <f aca="false">BM18*8</f>
        <v>0</v>
      </c>
      <c r="BZ39" s="179" t="n">
        <f aca="false">BN18*8</f>
        <v>0</v>
      </c>
      <c r="CA39" s="179" t="n">
        <f aca="false">BO18*8</f>
        <v>0</v>
      </c>
      <c r="CB39" s="179" t="n">
        <f aca="false">BP18*8</f>
        <v>0</v>
      </c>
      <c r="CC39" s="179" t="n">
        <f aca="false">BQ18*8</f>
        <v>0</v>
      </c>
    </row>
    <row r="40" customFormat="false" ht="14.25" hidden="false" customHeight="false" outlineLevel="0" collapsed="false">
      <c r="B40" s="162" t="s">
        <v>155</v>
      </c>
      <c r="C40" s="163" t="n">
        <f aca="false">SUM(C38:C39)</f>
        <v>209148000</v>
      </c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4" t="n">
        <f aca="false">SUM(P38:P39)</f>
        <v>1000000</v>
      </c>
      <c r="Q40" s="164" t="n">
        <f aca="false">SUM(Q38:Q39)</f>
        <v>1000000</v>
      </c>
      <c r="R40" s="164" t="n">
        <f aca="false">SUM(R38:R39)</f>
        <v>1000000</v>
      </c>
      <c r="S40" s="164" t="n">
        <f aca="false">SUM(S38:S39)</f>
        <v>1320000</v>
      </c>
      <c r="T40" s="164" t="n">
        <f aca="false">SUM(T38:T39)</f>
        <v>1320000</v>
      </c>
      <c r="U40" s="164" t="n">
        <f aca="false">SUM(U38:U39)</f>
        <v>1320000</v>
      </c>
      <c r="V40" s="164" t="n">
        <f aca="false">SUM(V38:V39)</f>
        <v>3000000</v>
      </c>
      <c r="W40" s="164" t="n">
        <f aca="false">SUM(W38:W39)</f>
        <v>3000000</v>
      </c>
      <c r="X40" s="164" t="n">
        <f aca="false">SUM(X38:X39)</f>
        <v>3000000</v>
      </c>
      <c r="Y40" s="164" t="n">
        <f aca="false">SUM(Y38:Y39)</f>
        <v>2640000</v>
      </c>
      <c r="Z40" s="164" t="n">
        <f aca="false">SUM(Z38:Z39)</f>
        <v>2640000</v>
      </c>
      <c r="AA40" s="164" t="n">
        <f aca="false">SUM(AA38:AA39)</f>
        <v>2640000</v>
      </c>
      <c r="AB40" s="164" t="n">
        <f aca="false">SUM(AB38:AB39)</f>
        <v>3320000</v>
      </c>
      <c r="AC40" s="164" t="n">
        <f aca="false">SUM(AC38:AC39)</f>
        <v>3320000</v>
      </c>
      <c r="AD40" s="164" t="n">
        <f aca="false">SUM(AD38:AD39)</f>
        <v>3320000</v>
      </c>
      <c r="AE40" s="164" t="n">
        <f aca="false">SUM(AE38:AE39)</f>
        <v>2640000</v>
      </c>
      <c r="AF40" s="164" t="n">
        <f aca="false">SUM(AF38:AF39)</f>
        <v>2640000</v>
      </c>
      <c r="AG40" s="164" t="n">
        <f aca="false">SUM(AG38:AG39)</f>
        <v>2640000</v>
      </c>
      <c r="AH40" s="164" t="n">
        <f aca="false">SUM(AH38:AH39)</f>
        <v>1584000</v>
      </c>
      <c r="AI40" s="164" t="n">
        <f aca="false">SUM(AI38:AI39)</f>
        <v>1584000</v>
      </c>
      <c r="AJ40" s="164" t="n">
        <f aca="false">SUM(AJ38:AJ39)</f>
        <v>1584000</v>
      </c>
      <c r="AK40" s="164" t="n">
        <f aca="false">SUM(AK38:AK39)</f>
        <v>1584000</v>
      </c>
      <c r="AL40" s="164" t="n">
        <f aca="false">SUM(AL38:AL39)</f>
        <v>1584000</v>
      </c>
      <c r="AM40" s="164" t="n">
        <f aca="false">SUM(AM38:AM39)</f>
        <v>1584000</v>
      </c>
      <c r="AN40" s="164" t="n">
        <f aca="false">SUM(AN38:AN39)</f>
        <v>6264000</v>
      </c>
      <c r="AO40" s="164" t="n">
        <f aca="false">SUM(AO38:AO39)</f>
        <v>6264000</v>
      </c>
      <c r="AP40" s="164" t="n">
        <f aca="false">SUM(AP38:AP39)</f>
        <v>6264000</v>
      </c>
      <c r="AQ40" s="164" t="n">
        <f aca="false">SUM(AQ38:AQ39)</f>
        <v>6264000</v>
      </c>
      <c r="AR40" s="164" t="n">
        <f aca="false">SUM(AR38:AR39)</f>
        <v>6264000</v>
      </c>
      <c r="AS40" s="164" t="n">
        <f aca="false">SUM(AS38:AS39)</f>
        <v>6264000</v>
      </c>
      <c r="AT40" s="164" t="n">
        <f aca="false">SUM(AT38:AT39)</f>
        <v>12000000</v>
      </c>
      <c r="AU40" s="164" t="n">
        <f aca="false">SUM(AU38:AU39)</f>
        <v>12000000</v>
      </c>
      <c r="AV40" s="164" t="n">
        <f aca="false">SUM(AV38:AV39)</f>
        <v>18600000</v>
      </c>
      <c r="AW40" s="164" t="n">
        <f aca="false">SUM(AW38:AW39)</f>
        <v>18600000</v>
      </c>
      <c r="AX40" s="164" t="n">
        <f aca="false">SUM(AX38:AX39)</f>
        <v>8475000</v>
      </c>
      <c r="AY40" s="164" t="n">
        <f aca="false">SUM(AY38:AY39)</f>
        <v>8475000</v>
      </c>
      <c r="AZ40" s="164" t="n">
        <f aca="false">SUM(AZ38:AZ39)</f>
        <v>6000000</v>
      </c>
      <c r="BA40" s="164" t="n">
        <f aca="false">SUM(BA38:BA39)</f>
        <v>6000000</v>
      </c>
      <c r="BB40" s="164" t="n">
        <f aca="false">SUM(BB38:BB39)</f>
        <v>12600000</v>
      </c>
      <c r="BC40" s="164" t="n">
        <f aca="false">SUM(BC38:BC39)</f>
        <v>12600000</v>
      </c>
      <c r="BD40" s="164" t="n">
        <f aca="false">SUM(BD38:BD39)</f>
        <v>2475000</v>
      </c>
      <c r="BE40" s="164" t="n">
        <f aca="false">SUM(BE38:BE39)</f>
        <v>2475000</v>
      </c>
      <c r="BF40" s="164" t="n">
        <f aca="false">SUM(BF38:BF39)</f>
        <v>0</v>
      </c>
      <c r="BG40" s="164" t="n">
        <f aca="false">SUM(BG38:BG39)</f>
        <v>0</v>
      </c>
      <c r="BH40" s="164" t="n">
        <f aca="false">SUM(BH38:BH39)</f>
        <v>0</v>
      </c>
      <c r="BI40" s="164" t="n">
        <f aca="false">SUM(BI38:BI39)</f>
        <v>0</v>
      </c>
      <c r="BJ40" s="164" t="n">
        <f aca="false">SUM(BJ38:BJ39)</f>
        <v>0</v>
      </c>
      <c r="BK40" s="164" t="n">
        <f aca="false">SUM(BK38:BK39)</f>
        <v>0</v>
      </c>
      <c r="BL40" s="164" t="n">
        <f aca="false">SUM(BL38:BL39)</f>
        <v>0</v>
      </c>
      <c r="BM40" s="164" t="n">
        <f aca="false">SUM(BM38:BM39)</f>
        <v>0</v>
      </c>
      <c r="BN40" s="164" t="n">
        <f aca="false">SUM(BN38:BN39)</f>
        <v>0</v>
      </c>
      <c r="BO40" s="164" t="n">
        <f aca="false">SUM(BO38:BO39)</f>
        <v>0</v>
      </c>
      <c r="BP40" s="164" t="n">
        <f aca="false">SUM(BP38:BP39)</f>
        <v>0</v>
      </c>
      <c r="BQ40" s="164" t="n">
        <f aca="false">SUM(BQ38:BQ39)</f>
        <v>0</v>
      </c>
      <c r="BR40" s="164" t="n">
        <f aca="false">SUM(BR38:BR39)</f>
        <v>0</v>
      </c>
      <c r="BS40" s="164" t="n">
        <f aca="false">SUM(BS38:BS39)</f>
        <v>0</v>
      </c>
      <c r="BT40" s="164" t="n">
        <f aca="false">SUM(BT38:BT39)</f>
        <v>0</v>
      </c>
      <c r="BU40" s="164" t="n">
        <f aca="false">SUM(BU38:BU39)</f>
        <v>0</v>
      </c>
      <c r="BV40" s="164" t="n">
        <f aca="false">SUM(BV38:BV39)</f>
        <v>0</v>
      </c>
      <c r="BW40" s="164" t="n">
        <f aca="false">SUM(BW38:BW39)</f>
        <v>0</v>
      </c>
    </row>
    <row r="41" customFormat="false" ht="15.75" hidden="false" customHeight="true" outlineLevel="0" collapsed="false"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69"/>
      <c r="BH41" s="169"/>
      <c r="BI41" s="169"/>
      <c r="BJ41" s="169"/>
      <c r="BK41" s="169"/>
      <c r="BL41" s="169"/>
      <c r="BM41" s="169"/>
      <c r="BN41" s="169"/>
      <c r="BO41" s="169"/>
      <c r="BP41" s="169"/>
      <c r="BQ41" s="169"/>
      <c r="BR41" s="169"/>
      <c r="BS41" s="169"/>
      <c r="BT41" s="169"/>
      <c r="BU41" s="169"/>
      <c r="BV41" s="169"/>
      <c r="BW41" s="169"/>
    </row>
    <row r="42" customFormat="false" ht="14.25" hidden="false" customHeight="false" outlineLevel="0" collapsed="false">
      <c r="B42" s="162" t="s">
        <v>247</v>
      </c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164"/>
      <c r="BK42" s="164"/>
      <c r="BL42" s="164"/>
      <c r="BM42" s="164"/>
      <c r="BN42" s="164"/>
      <c r="BO42" s="164"/>
      <c r="BP42" s="164"/>
      <c r="BQ42" s="164"/>
      <c r="BR42" s="164"/>
      <c r="BS42" s="164"/>
      <c r="BT42" s="164"/>
      <c r="BU42" s="164"/>
      <c r="BV42" s="164"/>
      <c r="BW42" s="164"/>
    </row>
    <row r="43" customFormat="false" ht="15.75" hidden="false" customHeight="true" outlineLevel="0" collapsed="false">
      <c r="B43" s="180" t="s">
        <v>7</v>
      </c>
      <c r="C43" s="181" t="n">
        <f aca="false">SUM(P43:BW43)</f>
        <v>891853160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2" t="n">
        <f aca="false">SUM(P38,P33,P28)</f>
        <v>7666666.66666667</v>
      </c>
      <c r="Q43" s="182" t="n">
        <f aca="false">SUM(Q38,Q33,Q28)</f>
        <v>7666666.66666667</v>
      </c>
      <c r="R43" s="182" t="n">
        <f aca="false">SUM(R38,R33,R28)</f>
        <v>7666666.66666667</v>
      </c>
      <c r="S43" s="182" t="n">
        <f aca="false">SUM(S38,S33,S28)</f>
        <v>10120000</v>
      </c>
      <c r="T43" s="182" t="n">
        <f aca="false">SUM(T38,T33,T28)</f>
        <v>10120000</v>
      </c>
      <c r="U43" s="182" t="n">
        <f aca="false">SUM(U38,U33,U28)</f>
        <v>10120000</v>
      </c>
      <c r="V43" s="182" t="n">
        <f aca="false">SUM(V38,V33,V28)</f>
        <v>19370463.3333333</v>
      </c>
      <c r="W43" s="182" t="n">
        <f aca="false">SUM(W38,W33,W28)</f>
        <v>19370463.3333333</v>
      </c>
      <c r="X43" s="182" t="n">
        <f aca="false">SUM(X38,X33,X28)</f>
        <v>19370463.3333333</v>
      </c>
      <c r="Y43" s="182" t="n">
        <f aca="false">SUM(Y38,Y33,Y28)</f>
        <v>14157130</v>
      </c>
      <c r="Z43" s="182" t="n">
        <f aca="false">SUM(Z38,Z33,Z28)</f>
        <v>14157130</v>
      </c>
      <c r="AA43" s="182" t="n">
        <f aca="false">SUM(AA38,AA33,AA28)</f>
        <v>14157130</v>
      </c>
      <c r="AB43" s="182" t="n">
        <f aca="false">SUM(AB38,AB33,AB28)</f>
        <v>13293753.3333333</v>
      </c>
      <c r="AC43" s="182" t="n">
        <f aca="false">SUM(AC38,AC33,AC28)</f>
        <v>13293753.3333333</v>
      </c>
      <c r="AD43" s="182" t="n">
        <f aca="false">SUM(AD38,AD33,AD28)</f>
        <v>13293753.3333333</v>
      </c>
      <c r="AE43" s="182" t="n">
        <f aca="false">SUM(AE38,AE33,AE28)</f>
        <v>13293753.3333333</v>
      </c>
      <c r="AF43" s="182" t="n">
        <f aca="false">SUM(AF38,AF33,AF28)</f>
        <v>13293753.3333333</v>
      </c>
      <c r="AG43" s="182" t="n">
        <f aca="false">SUM(AG38,AG33,AG28)</f>
        <v>13293753.3333333</v>
      </c>
      <c r="AH43" s="182" t="n">
        <f aca="false">SUM(AH38,AH33,AH28)</f>
        <v>4353670</v>
      </c>
      <c r="AI43" s="182" t="n">
        <f aca="false">SUM(AI38,AI33,AI28)</f>
        <v>4353670</v>
      </c>
      <c r="AJ43" s="182" t="n">
        <f aca="false">SUM(AJ38,AJ33,AJ28)</f>
        <v>4353670</v>
      </c>
      <c r="AK43" s="182" t="n">
        <f aca="false">SUM(AK38,AK33,AK28)</f>
        <v>4353670</v>
      </c>
      <c r="AL43" s="182" t="n">
        <f aca="false">SUM(AL38,AL33,AL28)</f>
        <v>4353670</v>
      </c>
      <c r="AM43" s="182" t="n">
        <f aca="false">SUM(AM38,AM33,AM28)</f>
        <v>4353670</v>
      </c>
      <c r="AN43" s="182" t="n">
        <f aca="false">SUM(AN38,AN33,AN28)</f>
        <v>48566013.3333333</v>
      </c>
      <c r="AO43" s="182" t="n">
        <f aca="false">SUM(AO38,AO33,AO28)</f>
        <v>48566013.3333333</v>
      </c>
      <c r="AP43" s="182" t="n">
        <f aca="false">SUM(AP38,AP33,AP28)</f>
        <v>48566013.3333333</v>
      </c>
      <c r="AQ43" s="182" t="n">
        <f aca="false">SUM(AQ38,AQ33,AQ28)</f>
        <v>49086933.3333333</v>
      </c>
      <c r="AR43" s="182" t="n">
        <f aca="false">SUM(AR38,AR33,AR28)</f>
        <v>49086933.3333333</v>
      </c>
      <c r="AS43" s="182" t="n">
        <f aca="false">SUM(AS38,AS33,AS28)</f>
        <v>49086933.3333333</v>
      </c>
      <c r="AT43" s="182" t="n">
        <f aca="false">SUM(AT38,AT33,AT28)</f>
        <v>49086933.3333333</v>
      </c>
      <c r="AU43" s="182" t="n">
        <f aca="false">SUM(AU38,AU33,AU28)</f>
        <v>49086933.3333333</v>
      </c>
      <c r="AV43" s="182" t="n">
        <f aca="false">SUM(AV38,AV33,AV28)</f>
        <v>99686933.3333333</v>
      </c>
      <c r="AW43" s="182" t="n">
        <f aca="false">SUM(AW38,AW33,AW28)</f>
        <v>98818733.3333333</v>
      </c>
      <c r="AX43" s="182" t="n">
        <f aca="false">SUM(AX38,AX33,AX28)</f>
        <v>21193733.3333333</v>
      </c>
      <c r="AY43" s="182" t="n">
        <f aca="false">SUM(AY38,AY33,AY28)</f>
        <v>21193733.3333333</v>
      </c>
      <c r="AZ43" s="182" t="n">
        <f aca="false">SUM(AZ38,AZ33,AZ28)</f>
        <v>0</v>
      </c>
      <c r="BA43" s="182" t="n">
        <f aca="false">SUM(BA38,BA33,BA28)</f>
        <v>0</v>
      </c>
      <c r="BB43" s="182" t="n">
        <f aca="false">SUM(BB38,BB33,BB28)</f>
        <v>0</v>
      </c>
      <c r="BC43" s="182" t="n">
        <f aca="false">SUM(BC38,BC33,BC28)</f>
        <v>0</v>
      </c>
      <c r="BD43" s="182" t="n">
        <f aca="false">SUM(BD38,BD33,BD28)</f>
        <v>0</v>
      </c>
      <c r="BE43" s="182" t="n">
        <f aca="false">SUM(BE38,BE33,BE28)</f>
        <v>0</v>
      </c>
      <c r="BF43" s="182" t="n">
        <f aca="false">SUM(BF38,BF33,BF28)</f>
        <v>0</v>
      </c>
      <c r="BG43" s="182" t="n">
        <f aca="false">SUM(BG38,BG33,BG28)</f>
        <v>0</v>
      </c>
      <c r="BH43" s="182" t="n">
        <f aca="false">SUM(BH38,BH33,BH28)</f>
        <v>0</v>
      </c>
      <c r="BI43" s="182" t="n">
        <f aca="false">SUM(BI38,BI33,BI28)</f>
        <v>0</v>
      </c>
      <c r="BJ43" s="182" t="n">
        <f aca="false">SUM(BJ38,BJ33,BJ28)</f>
        <v>0</v>
      </c>
      <c r="BK43" s="182" t="n">
        <f aca="false">SUM(BK38,BK33,BK28)</f>
        <v>0</v>
      </c>
      <c r="BL43" s="182" t="n">
        <f aca="false">SUM(BL38,BL33,BL28)</f>
        <v>0</v>
      </c>
      <c r="BM43" s="182" t="n">
        <f aca="false">SUM(BM38,BM33,BM28)</f>
        <v>0</v>
      </c>
      <c r="BN43" s="182" t="n">
        <f aca="false">SUM(BN38,BN33,BN28)</f>
        <v>0</v>
      </c>
      <c r="BO43" s="182" t="n">
        <f aca="false">SUM(BO38,BO33,BO28)</f>
        <v>0</v>
      </c>
      <c r="BP43" s="182" t="n">
        <f aca="false">SUM(BP38,BP33,BP28)</f>
        <v>0</v>
      </c>
      <c r="BQ43" s="182" t="n">
        <f aca="false">SUM(BQ38,BQ33,BQ28)</f>
        <v>0</v>
      </c>
      <c r="BR43" s="182" t="n">
        <f aca="false">SUM(BR38,BR33,BR28)</f>
        <v>0</v>
      </c>
      <c r="BS43" s="182" t="n">
        <f aca="false">SUM(BS38,BS33,BS28)</f>
        <v>0</v>
      </c>
      <c r="BT43" s="182" t="n">
        <f aca="false">SUM(BT38,BT33,BT28)</f>
        <v>0</v>
      </c>
      <c r="BU43" s="182" t="n">
        <f aca="false">SUM(BU38,BU33,BU28)</f>
        <v>0</v>
      </c>
      <c r="BV43" s="182" t="n">
        <f aca="false">SUM(BV38,BV33,BV28)</f>
        <v>0</v>
      </c>
      <c r="BW43" s="182" t="n">
        <f aca="false">SUM(BW38,BW33,BW28)</f>
        <v>0</v>
      </c>
    </row>
    <row r="44" customFormat="false" ht="15.75" hidden="false" customHeight="true" outlineLevel="0" collapsed="false">
      <c r="B44" s="180" t="s">
        <v>8</v>
      </c>
      <c r="C44" s="181" t="n">
        <f aca="false">SUM(P44:BW44)</f>
        <v>908683430</v>
      </c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2" t="n">
        <f aca="false">SUM(P39,P34,P29)</f>
        <v>0</v>
      </c>
      <c r="Q44" s="182" t="n">
        <f aca="false">SUM(Q39,Q34,Q29)</f>
        <v>0</v>
      </c>
      <c r="R44" s="182" t="n">
        <f aca="false">SUM(R39,R34,R29)</f>
        <v>0</v>
      </c>
      <c r="S44" s="182" t="n">
        <f aca="false">SUM(S39,S34,S29)</f>
        <v>0</v>
      </c>
      <c r="T44" s="182" t="n">
        <f aca="false">SUM(T39,T34,T29)</f>
        <v>0</v>
      </c>
      <c r="U44" s="182" t="n">
        <f aca="false">SUM(U39,U34,U29)</f>
        <v>0</v>
      </c>
      <c r="V44" s="182" t="n">
        <f aca="false">SUM(V39,V34,V29)</f>
        <v>7666666.66666667</v>
      </c>
      <c r="W44" s="182" t="n">
        <f aca="false">SUM(W39,W34,W29)</f>
        <v>7666666.66666667</v>
      </c>
      <c r="X44" s="182" t="n">
        <f aca="false">SUM(X39,X34,X29)</f>
        <v>7666666.66666667</v>
      </c>
      <c r="Y44" s="182" t="n">
        <f aca="false">SUM(Y39,Y34,Y29)</f>
        <v>10120000</v>
      </c>
      <c r="Z44" s="182" t="n">
        <f aca="false">SUM(Z39,Z34,Z29)</f>
        <v>10120000</v>
      </c>
      <c r="AA44" s="182" t="n">
        <f aca="false">SUM(AA39,AA34,AA29)</f>
        <v>10120000</v>
      </c>
      <c r="AB44" s="182" t="n">
        <f aca="false">SUM(AB39,AB34,AB29)</f>
        <v>20164173.3333333</v>
      </c>
      <c r="AC44" s="182" t="n">
        <f aca="false">SUM(AC39,AC34,AC29)</f>
        <v>20164173.3333333</v>
      </c>
      <c r="AD44" s="182" t="n">
        <f aca="false">SUM(AD39,AD34,AD29)</f>
        <v>20164173.3333333</v>
      </c>
      <c r="AE44" s="182" t="n">
        <f aca="false">SUM(AE39,AE34,AE29)</f>
        <v>14950840</v>
      </c>
      <c r="AF44" s="182" t="n">
        <f aca="false">SUM(AF39,AF34,AF29)</f>
        <v>14950840</v>
      </c>
      <c r="AG44" s="182" t="n">
        <f aca="false">SUM(AG39,AG34,AG29)</f>
        <v>14950840</v>
      </c>
      <c r="AH44" s="182" t="n">
        <f aca="false">SUM(AH39,AH34,AH29)</f>
        <v>14264980</v>
      </c>
      <c r="AI44" s="182" t="n">
        <f aca="false">SUM(AI39,AI34,AI29)</f>
        <v>14264980</v>
      </c>
      <c r="AJ44" s="182" t="n">
        <f aca="false">SUM(AJ39,AJ34,AJ29)</f>
        <v>14264980</v>
      </c>
      <c r="AK44" s="182" t="n">
        <f aca="false">SUM(AK39,AK34,AK29)</f>
        <v>12520510</v>
      </c>
      <c r="AL44" s="182" t="n">
        <f aca="false">SUM(AL39,AL34,AL29)</f>
        <v>12520510</v>
      </c>
      <c r="AM44" s="182" t="n">
        <f aca="false">SUM(AM39,AM34,AM29)</f>
        <v>12520510</v>
      </c>
      <c r="AN44" s="182" t="n">
        <f aca="false">SUM(AN39,AN34,AN29)</f>
        <v>4668040</v>
      </c>
      <c r="AO44" s="182" t="n">
        <f aca="false">SUM(AO39,AO34,AO29)</f>
        <v>4668040</v>
      </c>
      <c r="AP44" s="182" t="n">
        <f aca="false">SUM(AP39,AP34,AP29)</f>
        <v>4668040</v>
      </c>
      <c r="AQ44" s="182" t="n">
        <f aca="false">SUM(AQ39,AQ34,AQ29)</f>
        <v>4489120</v>
      </c>
      <c r="AR44" s="182" t="n">
        <f aca="false">SUM(AR39,AR34,AR29)</f>
        <v>4489120</v>
      </c>
      <c r="AS44" s="182" t="n">
        <f aca="false">SUM(AS39,AS34,AS29)</f>
        <v>4489120</v>
      </c>
      <c r="AT44" s="182" t="n">
        <f aca="false">SUM(AT39,AT34,AT29)</f>
        <v>48514820</v>
      </c>
      <c r="AU44" s="182" t="n">
        <f aca="false">SUM(AU39,AU34,AU29)</f>
        <v>48514820</v>
      </c>
      <c r="AV44" s="182" t="n">
        <f aca="false">SUM(AV39,AV34,AV29)</f>
        <v>48514820</v>
      </c>
      <c r="AW44" s="182" t="n">
        <f aca="false">SUM(AW39,AW34,AW29)</f>
        <v>48514820</v>
      </c>
      <c r="AX44" s="182" t="n">
        <f aca="false">SUM(AX39,AX34,AX29)</f>
        <v>48514820</v>
      </c>
      <c r="AY44" s="182" t="n">
        <f aca="false">SUM(AY39,AY34,AY29)</f>
        <v>48514820</v>
      </c>
      <c r="AZ44" s="182" t="n">
        <f aca="false">SUM(AZ39,AZ34,AZ29)</f>
        <v>48743440</v>
      </c>
      <c r="BA44" s="182" t="n">
        <f aca="false">SUM(BA39,BA34,BA29)</f>
        <v>48743440</v>
      </c>
      <c r="BB44" s="182" t="n">
        <f aca="false">SUM(BB39,BB34,BB29)</f>
        <v>99343440</v>
      </c>
      <c r="BC44" s="182" t="n">
        <f aca="false">SUM(BC39,BC34,BC29)</f>
        <v>99343440</v>
      </c>
      <c r="BD44" s="182" t="n">
        <f aca="false">SUM(BD39,BD34,BD29)</f>
        <v>21718440</v>
      </c>
      <c r="BE44" s="182" t="n">
        <f aca="false">SUM(BE39,BE34,BE29)</f>
        <v>21718440</v>
      </c>
      <c r="BF44" s="182" t="n">
        <f aca="false">SUM(BF39,BF34,BF29)</f>
        <v>1908480</v>
      </c>
      <c r="BG44" s="182" t="n">
        <f aca="false">SUM(BG39,BG34,BG29)</f>
        <v>1908480</v>
      </c>
      <c r="BH44" s="182" t="n">
        <f aca="false">SUM(BH39,BH34,BH29)</f>
        <v>1908480</v>
      </c>
      <c r="BI44" s="182" t="n">
        <f aca="false">SUM(BI39,BI34,BI29)</f>
        <v>1908480</v>
      </c>
      <c r="BJ44" s="182" t="n">
        <f aca="false">SUM(BJ39,BJ34,BJ29)</f>
        <v>1908480</v>
      </c>
      <c r="BK44" s="182" t="n">
        <f aca="false">SUM(BK39,BK34,BK29)</f>
        <v>1908480</v>
      </c>
      <c r="BL44" s="182" t="n">
        <f aca="false">SUM(BL39,BL34,BL29)</f>
        <v>0</v>
      </c>
      <c r="BM44" s="182" t="n">
        <f aca="false">SUM(BM39,BM34,BM29)</f>
        <v>0</v>
      </c>
      <c r="BN44" s="182" t="n">
        <f aca="false">SUM(BN39,BN34,BN29)</f>
        <v>0</v>
      </c>
      <c r="BO44" s="182" t="n">
        <f aca="false">SUM(BO39,BO34,BO29)</f>
        <v>0</v>
      </c>
      <c r="BP44" s="182" t="n">
        <f aca="false">SUM(BP39,BP34,BP29)</f>
        <v>0</v>
      </c>
      <c r="BQ44" s="182" t="n">
        <f aca="false">SUM(BQ39,BQ34,BQ29)</f>
        <v>0</v>
      </c>
      <c r="BR44" s="182" t="n">
        <f aca="false">SUM(BR39,BR34,BR29)</f>
        <v>0</v>
      </c>
      <c r="BS44" s="182" t="n">
        <f aca="false">SUM(BS39,BS34,BS29)</f>
        <v>0</v>
      </c>
      <c r="BT44" s="182" t="n">
        <f aca="false">SUM(BT39,BT34,BT29)</f>
        <v>0</v>
      </c>
      <c r="BU44" s="182" t="n">
        <f aca="false">SUM(BU39,BU34,BU29)</f>
        <v>0</v>
      </c>
      <c r="BV44" s="182" t="n">
        <f aca="false">SUM(BV39,BV34,BV29)</f>
        <v>0</v>
      </c>
      <c r="BW44" s="182" t="n">
        <f aca="false">SUM(BW39,BW34,BW29)</f>
        <v>0</v>
      </c>
      <c r="BX44" s="179" t="n">
        <f aca="false">BL24*8</f>
        <v>0</v>
      </c>
      <c r="BY44" s="179" t="n">
        <f aca="false">BM24*8</f>
        <v>0</v>
      </c>
      <c r="BZ44" s="179" t="n">
        <f aca="false">BN24*8</f>
        <v>0</v>
      </c>
      <c r="CA44" s="179" t="n">
        <f aca="false">BO24*8</f>
        <v>0</v>
      </c>
      <c r="CB44" s="179" t="n">
        <f aca="false">BP24*8</f>
        <v>0</v>
      </c>
      <c r="CC44" s="179" t="n">
        <f aca="false">BQ24*8</f>
        <v>0</v>
      </c>
    </row>
    <row r="45" customFormat="false" ht="14.25" hidden="false" customHeight="false" outlineLevel="0" collapsed="false">
      <c r="B45" s="162" t="s">
        <v>155</v>
      </c>
      <c r="C45" s="163" t="n">
        <f aca="false">SUM(C43:C44)</f>
        <v>1800536590</v>
      </c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4" t="n">
        <f aca="false">SUM(P43:P44)</f>
        <v>7666666.66666667</v>
      </c>
      <c r="Q45" s="164" t="n">
        <f aca="false">SUM(Q43:Q44)</f>
        <v>7666666.66666667</v>
      </c>
      <c r="R45" s="164" t="n">
        <f aca="false">SUM(R43:R44)</f>
        <v>7666666.66666667</v>
      </c>
      <c r="S45" s="164" t="n">
        <f aca="false">SUM(S43:S44)</f>
        <v>10120000</v>
      </c>
      <c r="T45" s="164" t="n">
        <f aca="false">SUM(T43:T44)</f>
        <v>10120000</v>
      </c>
      <c r="U45" s="164" t="n">
        <f aca="false">SUM(U43:U44)</f>
        <v>10120000</v>
      </c>
      <c r="V45" s="164" t="n">
        <f aca="false">SUM(V43:V44)</f>
        <v>27037130</v>
      </c>
      <c r="W45" s="164" t="n">
        <f aca="false">SUM(W43:W44)</f>
        <v>27037130</v>
      </c>
      <c r="X45" s="164" t="n">
        <f aca="false">SUM(X43:X44)</f>
        <v>27037130</v>
      </c>
      <c r="Y45" s="164" t="n">
        <f aca="false">SUM(Y43:Y44)</f>
        <v>24277130</v>
      </c>
      <c r="Z45" s="164" t="n">
        <f aca="false">SUM(Z43:Z44)</f>
        <v>24277130</v>
      </c>
      <c r="AA45" s="164" t="n">
        <f aca="false">SUM(AA43:AA44)</f>
        <v>24277130</v>
      </c>
      <c r="AB45" s="164" t="n">
        <f aca="false">SUM(AB43:AB44)</f>
        <v>33457926.6666667</v>
      </c>
      <c r="AC45" s="164" t="n">
        <f aca="false">SUM(AC43:AC44)</f>
        <v>33457926.6666667</v>
      </c>
      <c r="AD45" s="164" t="n">
        <f aca="false">SUM(AD43:AD44)</f>
        <v>33457926.6666667</v>
      </c>
      <c r="AE45" s="164" t="n">
        <f aca="false">SUM(AE43:AE44)</f>
        <v>28244593.3333333</v>
      </c>
      <c r="AF45" s="164" t="n">
        <f aca="false">SUM(AF43:AF44)</f>
        <v>28244593.3333333</v>
      </c>
      <c r="AG45" s="164" t="n">
        <f aca="false">SUM(AG43:AG44)</f>
        <v>28244593.3333333</v>
      </c>
      <c r="AH45" s="164" t="n">
        <f aca="false">SUM(AH43:AH44)</f>
        <v>18618650</v>
      </c>
      <c r="AI45" s="164" t="n">
        <f aca="false">SUM(AI43:AI44)</f>
        <v>18618650</v>
      </c>
      <c r="AJ45" s="164" t="n">
        <f aca="false">SUM(AJ43:AJ44)</f>
        <v>18618650</v>
      </c>
      <c r="AK45" s="164" t="n">
        <f aca="false">SUM(AK43:AK44)</f>
        <v>16874180</v>
      </c>
      <c r="AL45" s="164" t="n">
        <f aca="false">SUM(AL43:AL44)</f>
        <v>16874180</v>
      </c>
      <c r="AM45" s="164" t="n">
        <f aca="false">SUM(AM43:AM44)</f>
        <v>16874180</v>
      </c>
      <c r="AN45" s="164" t="n">
        <f aca="false">SUM(AN43:AN44)</f>
        <v>53234053.3333333</v>
      </c>
      <c r="AO45" s="164" t="n">
        <f aca="false">SUM(AO43:AO44)</f>
        <v>53234053.3333333</v>
      </c>
      <c r="AP45" s="164" t="n">
        <f aca="false">SUM(AP43:AP44)</f>
        <v>53234053.3333333</v>
      </c>
      <c r="AQ45" s="164" t="n">
        <f aca="false">SUM(AQ43:AQ44)</f>
        <v>53576053.3333333</v>
      </c>
      <c r="AR45" s="164" t="n">
        <f aca="false">SUM(AR43:AR44)</f>
        <v>53576053.3333333</v>
      </c>
      <c r="AS45" s="164" t="n">
        <f aca="false">SUM(AS43:AS44)</f>
        <v>53576053.3333333</v>
      </c>
      <c r="AT45" s="164" t="n">
        <f aca="false">SUM(AT43:AT44)</f>
        <v>97601753.3333333</v>
      </c>
      <c r="AU45" s="164" t="n">
        <f aca="false">SUM(AU43:AU44)</f>
        <v>97601753.3333333</v>
      </c>
      <c r="AV45" s="164" t="n">
        <f aca="false">SUM(AV43:AV44)</f>
        <v>148201753.333333</v>
      </c>
      <c r="AW45" s="164" t="n">
        <f aca="false">SUM(AW43:AW44)</f>
        <v>147333553.333333</v>
      </c>
      <c r="AX45" s="164" t="n">
        <f aca="false">SUM(AX43:AX44)</f>
        <v>69708553.3333333</v>
      </c>
      <c r="AY45" s="164" t="n">
        <f aca="false">SUM(AY43:AY44)</f>
        <v>69708553.3333333</v>
      </c>
      <c r="AZ45" s="164" t="n">
        <f aca="false">SUM(AZ43:AZ44)</f>
        <v>48743440</v>
      </c>
      <c r="BA45" s="164" t="n">
        <f aca="false">SUM(BA43:BA44)</f>
        <v>48743440</v>
      </c>
      <c r="BB45" s="164" t="n">
        <f aca="false">SUM(BB43:BB44)</f>
        <v>99343440</v>
      </c>
      <c r="BC45" s="164" t="n">
        <f aca="false">SUM(BC43:BC44)</f>
        <v>99343440</v>
      </c>
      <c r="BD45" s="164" t="n">
        <f aca="false">SUM(BD43:BD44)</f>
        <v>21718440</v>
      </c>
      <c r="BE45" s="164" t="n">
        <f aca="false">SUM(BE43:BE44)</f>
        <v>21718440</v>
      </c>
      <c r="BF45" s="164" t="n">
        <f aca="false">SUM(BF43:BF44)</f>
        <v>1908480</v>
      </c>
      <c r="BG45" s="164" t="n">
        <f aca="false">SUM(BG43:BG44)</f>
        <v>1908480</v>
      </c>
      <c r="BH45" s="164" t="n">
        <f aca="false">SUM(BH43:BH44)</f>
        <v>1908480</v>
      </c>
      <c r="BI45" s="164" t="n">
        <f aca="false">SUM(BI43:BI44)</f>
        <v>1908480</v>
      </c>
      <c r="BJ45" s="164" t="n">
        <f aca="false">SUM(BJ43:BJ44)</f>
        <v>1908480</v>
      </c>
      <c r="BK45" s="164" t="n">
        <f aca="false">SUM(BK43:BK44)</f>
        <v>1908480</v>
      </c>
      <c r="BL45" s="164" t="n">
        <f aca="false">SUM(BL43:BL44)</f>
        <v>0</v>
      </c>
      <c r="BM45" s="164" t="n">
        <f aca="false">SUM(BM43:BM44)</f>
        <v>0</v>
      </c>
      <c r="BN45" s="164" t="n">
        <f aca="false">SUM(BN43:BN44)</f>
        <v>0</v>
      </c>
      <c r="BO45" s="164" t="n">
        <f aca="false">SUM(BO43:BO44)</f>
        <v>0</v>
      </c>
      <c r="BP45" s="164" t="n">
        <f aca="false">SUM(BP43:BP44)</f>
        <v>0</v>
      </c>
      <c r="BQ45" s="164" t="n">
        <f aca="false">SUM(BQ43:BQ44)</f>
        <v>0</v>
      </c>
      <c r="BR45" s="164" t="n">
        <f aca="false">SUM(BR43:BR44)</f>
        <v>0</v>
      </c>
      <c r="BS45" s="164" t="n">
        <f aca="false">SUM(BS43:BS44)</f>
        <v>0</v>
      </c>
      <c r="BT45" s="164" t="n">
        <f aca="false">SUM(BT43:BT44)</f>
        <v>0</v>
      </c>
      <c r="BU45" s="164" t="n">
        <f aca="false">SUM(BU43:BU44)</f>
        <v>0</v>
      </c>
      <c r="BV45" s="164" t="n">
        <f aca="false">SUM(BV43:BV44)</f>
        <v>0</v>
      </c>
      <c r="BW45" s="164" t="n">
        <f aca="false">SUM(BW43:BW44)</f>
        <v>0</v>
      </c>
    </row>
    <row r="46" customFormat="false" ht="15.75" hidden="false" customHeight="true" outlineLevel="0" collapsed="false"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  <c r="BF46" s="169"/>
      <c r="BG46" s="169"/>
      <c r="BH46" s="169"/>
      <c r="BI46" s="169"/>
      <c r="BJ46" s="169"/>
      <c r="BK46" s="169"/>
    </row>
    <row r="47" customFormat="false" ht="15.75" hidden="false" customHeight="true" outlineLevel="0" collapsed="false">
      <c r="D47" s="169" t="n">
        <f aca="false">C43/1000000</f>
        <v>891.85316</v>
      </c>
      <c r="E47" s="169" t="n">
        <f aca="false">'Net Cash Flow -With DP'!C28</f>
        <v>891.85316</v>
      </c>
      <c r="F47" s="169" t="n">
        <f aca="false">E47-D47</f>
        <v>0</v>
      </c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</row>
    <row r="48" customFormat="false" ht="15.75" hidden="false" customHeight="true" outlineLevel="0" collapsed="false">
      <c r="B48" s="149" t="s">
        <v>248</v>
      </c>
      <c r="C48" s="183" t="n">
        <v>0.05</v>
      </c>
      <c r="D48" s="169" t="n">
        <f aca="false">C44/1000000</f>
        <v>908.68343</v>
      </c>
      <c r="E48" s="169" t="n">
        <f aca="false">'Net Cash Flow -With DP'!C29</f>
        <v>908.68343</v>
      </c>
      <c r="F48" s="169" t="n">
        <f aca="false">E48-D48</f>
        <v>0</v>
      </c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</row>
    <row r="49" customFormat="false" ht="15.75" hidden="false" customHeight="true" outlineLevel="0" collapsed="false">
      <c r="B49" s="149" t="s">
        <v>249</v>
      </c>
      <c r="C49" s="183" t="n">
        <v>0.05</v>
      </c>
      <c r="D49" s="169"/>
      <c r="E49" s="169"/>
      <c r="F49" s="169" t="n">
        <f aca="false">E49-D49</f>
        <v>0</v>
      </c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C49" s="169"/>
      <c r="BD49" s="169"/>
      <c r="BE49" s="169"/>
      <c r="BF49" s="169"/>
      <c r="BG49" s="169"/>
      <c r="BH49" s="169"/>
      <c r="BI49" s="169"/>
      <c r="BJ49" s="169"/>
      <c r="BK49" s="169"/>
    </row>
    <row r="50" customFormat="false" ht="15.75" hidden="false" customHeight="true" outlineLevel="0" collapsed="false">
      <c r="B50" s="149" t="s">
        <v>250</v>
      </c>
      <c r="C50" s="183" t="n">
        <v>0.05</v>
      </c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C50" s="169"/>
      <c r="BD50" s="169"/>
      <c r="BE50" s="169"/>
      <c r="BF50" s="169"/>
      <c r="BG50" s="169"/>
      <c r="BH50" s="169"/>
      <c r="BI50" s="169"/>
      <c r="BJ50" s="169"/>
      <c r="BK50" s="169"/>
    </row>
    <row r="51" customFormat="false" ht="15.75" hidden="false" customHeight="true" outlineLevel="0" collapsed="false">
      <c r="C51" s="170" t="n">
        <f aca="false">SUM(C48:C50)</f>
        <v>0.15</v>
      </c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B42:CO45"/>
  <mergeCells count="2">
    <mergeCell ref="A1:G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D22" activeCellId="0" sqref="D22"/>
    </sheetView>
  </sheetViews>
  <sheetFormatPr defaultColWidth="14.4453125" defaultRowHeight="14.25" zeroHeight="false" outlineLevelRow="0" outlineLevelCol="0"/>
  <cols>
    <col collapsed="false" customWidth="true" hidden="false" outlineLevel="0" max="1" min="1" style="149" width="6"/>
    <col collapsed="false" customWidth="true" hidden="false" outlineLevel="0" max="2" min="2" style="149" width="18"/>
    <col collapsed="false" customWidth="true" hidden="false" outlineLevel="0" max="3" min="3" style="149" width="20"/>
    <col collapsed="false" customWidth="true" hidden="false" outlineLevel="0" max="4" min="4" style="149" width="12"/>
    <col collapsed="false" customWidth="true" hidden="false" outlineLevel="0" max="6" min="5" style="149" width="10"/>
    <col collapsed="false" customWidth="true" hidden="false" outlineLevel="0" max="8" min="7" style="149" width="16"/>
    <col collapsed="false" customWidth="false" hidden="false" outlineLevel="0" max="16384" min="9" style="149" width="14.44"/>
  </cols>
  <sheetData>
    <row r="1" customFormat="false" ht="19.5" hidden="false" customHeight="true" outlineLevel="0" collapsed="false">
      <c r="A1" s="150" t="s">
        <v>251</v>
      </c>
      <c r="B1" s="150"/>
      <c r="C1" s="150"/>
      <c r="D1" s="150"/>
      <c r="E1" s="150"/>
      <c r="F1" s="150"/>
      <c r="G1" s="150"/>
      <c r="H1" s="150"/>
    </row>
    <row r="2" customFormat="false" ht="15" hidden="false" customHeight="true" outlineLevel="0" collapsed="false">
      <c r="A2" s="151" t="s">
        <v>252</v>
      </c>
      <c r="B2" s="151"/>
      <c r="C2" s="151"/>
      <c r="D2" s="151"/>
      <c r="E2" s="151"/>
      <c r="F2" s="151"/>
      <c r="G2" s="151"/>
      <c r="H2" s="151"/>
    </row>
    <row r="3" customFormat="false" ht="15" hidden="false" customHeight="true" outlineLevel="0" collapsed="false"/>
    <row r="4" customFormat="false" ht="27.75" hidden="false" customHeight="true" outlineLevel="0" collapsed="false">
      <c r="A4" s="184" t="s">
        <v>243</v>
      </c>
      <c r="B4" s="184" t="s">
        <v>253</v>
      </c>
      <c r="C4" s="184" t="s">
        <v>244</v>
      </c>
      <c r="D4" s="184" t="s">
        <v>254</v>
      </c>
      <c r="E4" s="184" t="s">
        <v>255</v>
      </c>
      <c r="F4" s="184" t="s">
        <v>256</v>
      </c>
      <c r="G4" s="184" t="s">
        <v>257</v>
      </c>
      <c r="H4" s="184" t="s">
        <v>258</v>
      </c>
    </row>
    <row r="5" customFormat="false" ht="15" hidden="false" customHeight="true" outlineLevel="0" collapsed="false">
      <c r="A5" s="154" t="n">
        <v>1</v>
      </c>
      <c r="B5" s="154" t="s">
        <v>259</v>
      </c>
      <c r="C5" s="154" t="s">
        <v>259</v>
      </c>
      <c r="D5" s="185" t="n">
        <v>3</v>
      </c>
      <c r="E5" s="186" t="n">
        <v>0</v>
      </c>
      <c r="F5" s="186" t="n">
        <f aca="false">E5+D5</f>
        <v>3</v>
      </c>
      <c r="G5" s="187" t="n">
        <v>2500000</v>
      </c>
      <c r="H5" s="188" t="n">
        <f aca="false">IF(D5=0,0,G5/D5)</f>
        <v>833333.333333333</v>
      </c>
    </row>
    <row r="6" customFormat="false" ht="15" hidden="false" customHeight="true" outlineLevel="0" collapsed="false">
      <c r="A6" s="154" t="n">
        <v>2</v>
      </c>
      <c r="B6" s="154" t="s">
        <v>260</v>
      </c>
      <c r="C6" s="154" t="s">
        <v>261</v>
      </c>
      <c r="D6" s="185" t="n">
        <v>3</v>
      </c>
      <c r="E6" s="186" t="n">
        <f aca="false">F5</f>
        <v>3</v>
      </c>
      <c r="F6" s="186" t="n">
        <f aca="false">E6+D6</f>
        <v>6</v>
      </c>
      <c r="G6" s="187" t="n">
        <v>3300000</v>
      </c>
      <c r="H6" s="188" t="n">
        <f aca="false">IF(D6=0,0,G6/D6)</f>
        <v>1100000</v>
      </c>
    </row>
    <row r="7" customFormat="false" ht="15" hidden="false" customHeight="true" outlineLevel="0" collapsed="false">
      <c r="A7" s="154" t="n">
        <v>3</v>
      </c>
      <c r="B7" s="154" t="s">
        <v>262</v>
      </c>
      <c r="C7" s="154" t="s">
        <v>263</v>
      </c>
      <c r="D7" s="185" t="n">
        <v>3</v>
      </c>
      <c r="E7" s="186" t="n">
        <f aca="false">F6</f>
        <v>6</v>
      </c>
      <c r="F7" s="186" t="n">
        <f aca="false">E7+D7</f>
        <v>9</v>
      </c>
      <c r="G7" s="187" t="n">
        <v>5000000</v>
      </c>
      <c r="H7" s="188" t="n">
        <f aca="false">IF(D7=0,0,G7/D7)</f>
        <v>1666666.66666667</v>
      </c>
    </row>
    <row r="8" customFormat="false" ht="15" hidden="false" customHeight="true" outlineLevel="0" collapsed="false">
      <c r="A8" s="154" t="n">
        <v>4</v>
      </c>
      <c r="B8" s="154"/>
      <c r="C8" s="154" t="s">
        <v>264</v>
      </c>
      <c r="D8" s="185" t="n">
        <v>3</v>
      </c>
      <c r="E8" s="186" t="n">
        <f aca="false">F7</f>
        <v>9</v>
      </c>
      <c r="F8" s="186" t="n">
        <f aca="false">E8+D8</f>
        <v>12</v>
      </c>
      <c r="G8" s="187" t="n">
        <v>3300000</v>
      </c>
      <c r="H8" s="188" t="n">
        <f aca="false">IF(D8=0,0,G8/D8)</f>
        <v>1100000</v>
      </c>
    </row>
    <row r="9" customFormat="false" ht="15" hidden="false" customHeight="true" outlineLevel="0" collapsed="false">
      <c r="A9" s="154" t="n">
        <v>5</v>
      </c>
      <c r="B9" s="154"/>
      <c r="C9" s="154" t="s">
        <v>265</v>
      </c>
      <c r="D9" s="185" t="n">
        <v>3</v>
      </c>
      <c r="E9" s="186" t="n">
        <f aca="false">F8</f>
        <v>12</v>
      </c>
      <c r="F9" s="186" t="n">
        <f aca="false">E9+D9</f>
        <v>15</v>
      </c>
      <c r="G9" s="187" t="n">
        <v>3300000</v>
      </c>
      <c r="H9" s="188" t="n">
        <f aca="false">IF(D9=0,0,G9/D9)</f>
        <v>1100000</v>
      </c>
    </row>
    <row r="10" customFormat="false" ht="15" hidden="false" customHeight="true" outlineLevel="0" collapsed="false">
      <c r="A10" s="154" t="n">
        <v>6</v>
      </c>
      <c r="B10" s="154"/>
      <c r="C10" s="154" t="s">
        <v>266</v>
      </c>
      <c r="D10" s="185" t="n">
        <v>3</v>
      </c>
      <c r="E10" s="186" t="n">
        <f aca="false">F9</f>
        <v>15</v>
      </c>
      <c r="F10" s="186" t="n">
        <f aca="false">E10+D10</f>
        <v>18</v>
      </c>
      <c r="G10" s="187" t="n">
        <v>3300000</v>
      </c>
      <c r="H10" s="188" t="n">
        <f aca="false">IF(D10=0,0,G10/D10)</f>
        <v>1100000</v>
      </c>
    </row>
    <row r="11" customFormat="false" ht="15" hidden="false" customHeight="true" outlineLevel="0" collapsed="false">
      <c r="A11" s="154" t="n">
        <v>7</v>
      </c>
      <c r="B11" s="154"/>
      <c r="C11" s="154" t="s">
        <v>267</v>
      </c>
      <c r="D11" s="185"/>
      <c r="E11" s="186" t="n">
        <f aca="false">F10</f>
        <v>18</v>
      </c>
      <c r="F11" s="186" t="n">
        <f aca="false">E11+D11</f>
        <v>18</v>
      </c>
      <c r="G11" s="187"/>
      <c r="H11" s="188" t="n">
        <f aca="false">IF(D11=0,0,G11/D11)</f>
        <v>0</v>
      </c>
    </row>
    <row r="12" customFormat="false" ht="15" hidden="false" customHeight="true" outlineLevel="0" collapsed="false">
      <c r="A12" s="154" t="n">
        <v>8</v>
      </c>
      <c r="B12" s="154" t="s">
        <v>268</v>
      </c>
      <c r="C12" s="154" t="s">
        <v>263</v>
      </c>
      <c r="D12" s="185" t="n">
        <v>1.5</v>
      </c>
      <c r="E12" s="186" t="n">
        <f aca="false">F11</f>
        <v>18</v>
      </c>
      <c r="F12" s="186" t="n">
        <f aca="false">E12+D12</f>
        <v>19.5</v>
      </c>
      <c r="G12" s="187" t="n">
        <v>330000</v>
      </c>
      <c r="H12" s="188" t="n">
        <f aca="false">IF(D12=0,0,G12/D12)</f>
        <v>220000</v>
      </c>
    </row>
    <row r="13" customFormat="false" ht="15" hidden="false" customHeight="true" outlineLevel="0" collapsed="false">
      <c r="A13" s="154" t="n">
        <v>9</v>
      </c>
      <c r="B13" s="154"/>
      <c r="C13" s="154" t="s">
        <v>264</v>
      </c>
      <c r="D13" s="185" t="n">
        <v>1.5</v>
      </c>
      <c r="E13" s="186" t="n">
        <f aca="false">F12</f>
        <v>19.5</v>
      </c>
      <c r="F13" s="186" t="n">
        <f aca="false">E13+D13</f>
        <v>21</v>
      </c>
      <c r="G13" s="187" t="n">
        <v>330000</v>
      </c>
      <c r="H13" s="188" t="n">
        <f aca="false">IF(D13=0,0,G13/D13)</f>
        <v>220000</v>
      </c>
    </row>
    <row r="14" customFormat="false" ht="15" hidden="false" customHeight="true" outlineLevel="0" collapsed="false">
      <c r="A14" s="154" t="n">
        <v>10</v>
      </c>
      <c r="B14" s="154"/>
      <c r="C14" s="154" t="s">
        <v>265</v>
      </c>
      <c r="D14" s="185" t="n">
        <v>1.5</v>
      </c>
      <c r="E14" s="186" t="n">
        <f aca="false">F13</f>
        <v>21</v>
      </c>
      <c r="F14" s="186" t="n">
        <f aca="false">E14+D14</f>
        <v>22.5</v>
      </c>
      <c r="G14" s="187" t="n">
        <v>330000</v>
      </c>
      <c r="H14" s="188" t="n">
        <f aca="false">IF(D14=0,0,G14/D14)</f>
        <v>220000</v>
      </c>
    </row>
    <row r="15" customFormat="false" ht="15" hidden="false" customHeight="true" outlineLevel="0" collapsed="false">
      <c r="A15" s="154" t="n">
        <v>11</v>
      </c>
      <c r="B15" s="154"/>
      <c r="C15" s="154" t="s">
        <v>266</v>
      </c>
      <c r="D15" s="185" t="n">
        <v>1.5</v>
      </c>
      <c r="E15" s="186" t="n">
        <f aca="false">F14</f>
        <v>22.5</v>
      </c>
      <c r="F15" s="186" t="n">
        <f aca="false">E15+D15</f>
        <v>24</v>
      </c>
      <c r="G15" s="187" t="n">
        <v>330000</v>
      </c>
      <c r="H15" s="188" t="n">
        <f aca="false">IF(D15=0,0,G15/D15)</f>
        <v>220000</v>
      </c>
    </row>
    <row r="16" customFormat="false" ht="15" hidden="false" customHeight="true" outlineLevel="0" collapsed="false">
      <c r="A16" s="154" t="n">
        <v>12</v>
      </c>
      <c r="B16" s="154"/>
      <c r="C16" s="154" t="s">
        <v>267</v>
      </c>
      <c r="D16" s="185" t="n">
        <v>0</v>
      </c>
      <c r="E16" s="186" t="n">
        <f aca="false">F15</f>
        <v>24</v>
      </c>
      <c r="F16" s="186" t="n">
        <f aca="false">E16+D16</f>
        <v>24</v>
      </c>
      <c r="G16" s="187" t="n">
        <v>0</v>
      </c>
      <c r="H16" s="188" t="n">
        <f aca="false">IF(D16=0,0,G16/D16)</f>
        <v>0</v>
      </c>
    </row>
    <row r="17" customFormat="false" ht="15" hidden="false" customHeight="true" outlineLevel="0" collapsed="false">
      <c r="A17" s="154" t="n">
        <v>13</v>
      </c>
      <c r="B17" s="154" t="s">
        <v>269</v>
      </c>
      <c r="C17" s="154" t="s">
        <v>263</v>
      </c>
      <c r="D17" s="185" t="n">
        <v>2</v>
      </c>
      <c r="E17" s="186" t="n">
        <f aca="false">F16</f>
        <v>24</v>
      </c>
      <c r="F17" s="186" t="n">
        <f aca="false">E17+D17</f>
        <v>26</v>
      </c>
      <c r="G17" s="187" t="n">
        <v>10000000</v>
      </c>
      <c r="H17" s="188" t="n">
        <f aca="false">IF(D17=0,0,G17/D17)</f>
        <v>5000000</v>
      </c>
    </row>
    <row r="18" customFormat="false" ht="15" hidden="false" customHeight="true" outlineLevel="0" collapsed="false">
      <c r="A18" s="154" t="n">
        <v>14</v>
      </c>
      <c r="B18" s="154"/>
      <c r="C18" s="154" t="s">
        <v>264</v>
      </c>
      <c r="D18" s="185" t="n">
        <v>2</v>
      </c>
      <c r="E18" s="186" t="n">
        <f aca="false">F17</f>
        <v>26</v>
      </c>
      <c r="F18" s="186" t="n">
        <f aca="false">E18+D18</f>
        <v>28</v>
      </c>
      <c r="G18" s="187" t="n">
        <v>10000000</v>
      </c>
      <c r="H18" s="188" t="n">
        <f aca="false">IF(D18=0,0,G18/D18)</f>
        <v>5000000</v>
      </c>
    </row>
    <row r="19" customFormat="false" ht="15" hidden="false" customHeight="true" outlineLevel="0" collapsed="false">
      <c r="A19" s="154" t="n">
        <v>15</v>
      </c>
      <c r="B19" s="154"/>
      <c r="C19" s="154" t="s">
        <v>265</v>
      </c>
      <c r="D19" s="185" t="n">
        <v>2</v>
      </c>
      <c r="E19" s="186" t="n">
        <f aca="false">F18</f>
        <v>28</v>
      </c>
      <c r="F19" s="186" t="n">
        <f aca="false">E19+D19</f>
        <v>30</v>
      </c>
      <c r="G19" s="187" t="n">
        <v>10000000</v>
      </c>
      <c r="H19" s="188" t="n">
        <f aca="false">IF(D19=0,0,G19/D19)</f>
        <v>5000000</v>
      </c>
    </row>
    <row r="20" customFormat="false" ht="15" hidden="false" customHeight="true" outlineLevel="0" collapsed="false">
      <c r="A20" s="154" t="n">
        <v>16</v>
      </c>
      <c r="B20" s="154"/>
      <c r="C20" s="154" t="s">
        <v>266</v>
      </c>
      <c r="D20" s="185" t="n">
        <v>2</v>
      </c>
      <c r="E20" s="186" t="n">
        <f aca="false">F19</f>
        <v>30</v>
      </c>
      <c r="F20" s="186" t="n">
        <f aca="false">E20+D20</f>
        <v>32</v>
      </c>
      <c r="G20" s="187" t="n">
        <v>10000000</v>
      </c>
      <c r="H20" s="188" t="n">
        <f aca="false">IF(D20=0,0,G20/D20)</f>
        <v>5000000</v>
      </c>
    </row>
    <row r="21" customFormat="false" ht="15" hidden="false" customHeight="true" outlineLevel="0" collapsed="false">
      <c r="A21" s="154" t="n">
        <v>17</v>
      </c>
      <c r="B21" s="154"/>
      <c r="C21" s="154" t="s">
        <v>267</v>
      </c>
      <c r="D21" s="185" t="n">
        <v>0</v>
      </c>
      <c r="E21" s="186" t="n">
        <f aca="false">F20</f>
        <v>32</v>
      </c>
      <c r="F21" s="186" t="n">
        <f aca="false">E21+D21</f>
        <v>32</v>
      </c>
      <c r="G21" s="187"/>
      <c r="H21" s="188" t="n">
        <f aca="false">IF(D21=0,0,G21/D21)</f>
        <v>0</v>
      </c>
    </row>
    <row r="22" customFormat="false" ht="15" hidden="false" customHeight="true" outlineLevel="0" collapsed="false">
      <c r="A22" s="154" t="n">
        <v>18</v>
      </c>
      <c r="B22" s="154" t="s">
        <v>270</v>
      </c>
      <c r="C22" s="154" t="s">
        <v>270</v>
      </c>
      <c r="D22" s="185" t="n">
        <v>2</v>
      </c>
      <c r="E22" s="186" t="n">
        <f aca="false">F21</f>
        <v>32</v>
      </c>
      <c r="F22" s="186" t="n">
        <f aca="false">E22+D22</f>
        <v>34</v>
      </c>
      <c r="G22" s="187" t="n">
        <v>21000000</v>
      </c>
      <c r="H22" s="188" t="n">
        <f aca="false">IF(D22=0,0,G22/D22)</f>
        <v>10500000</v>
      </c>
    </row>
    <row r="23" customFormat="false" ht="15" hidden="false" customHeight="true" outlineLevel="0" collapsed="false">
      <c r="A23" s="154" t="n">
        <v>19</v>
      </c>
      <c r="B23" s="154" t="s">
        <v>271</v>
      </c>
      <c r="C23" s="154" t="s">
        <v>271</v>
      </c>
      <c r="D23" s="185" t="n">
        <v>2</v>
      </c>
      <c r="E23" s="186" t="n">
        <f aca="false">F22</f>
        <v>34</v>
      </c>
      <c r="F23" s="186" t="n">
        <f aca="false">E23+D23</f>
        <v>36</v>
      </c>
      <c r="G23" s="187" t="n">
        <v>4125000</v>
      </c>
      <c r="H23" s="188" t="n">
        <f aca="false">IF(D23=0,0,G23/D23)</f>
        <v>2062500</v>
      </c>
    </row>
    <row r="24" customFormat="false" ht="15.75" hidden="false" customHeight="true" outlineLevel="0" collapsed="false"/>
    <row r="25" customFormat="false" ht="15" hidden="false" customHeight="true" outlineLevel="0" collapsed="false">
      <c r="B25" s="160" t="s">
        <v>272</v>
      </c>
      <c r="C25" s="160" t="s">
        <v>273</v>
      </c>
      <c r="F25" s="189" t="n">
        <f aca="false">F23</f>
        <v>36</v>
      </c>
      <c r="G25" s="190" t="n">
        <f aca="false">SUM(G5:G23)</f>
        <v>87145000</v>
      </c>
    </row>
    <row r="26" customFormat="false" ht="15.75" hidden="false" customHeight="true" outlineLevel="0" collapsed="false"/>
    <row r="27" customFormat="false" ht="15" hidden="false" customHeight="true" outlineLevel="0" collapsed="false">
      <c r="A27" s="151" t="s">
        <v>274</v>
      </c>
      <c r="B27" s="151"/>
      <c r="C27" s="151"/>
      <c r="D27" s="151"/>
      <c r="E27" s="151"/>
      <c r="F27" s="151"/>
      <c r="G27" s="151"/>
      <c r="H27" s="151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H1"/>
    <mergeCell ref="A2:H2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77734375" defaultRowHeight="12" zeroHeight="false" outlineLevelRow="0" outlineLevelCol="0"/>
  <cols>
    <col collapsed="false" customWidth="true" hidden="false" outlineLevel="0" max="1" min="1" style="191" width="16.77"/>
    <col collapsed="false" customWidth="true" hidden="false" outlineLevel="0" max="2" min="2" style="191" width="92.22"/>
    <col collapsed="false" customWidth="true" hidden="false" outlineLevel="0" max="3" min="3" style="191" width="4"/>
    <col collapsed="false" customWidth="true" hidden="false" outlineLevel="0" max="4" min="4" style="191" width="10.88"/>
    <col collapsed="false" customWidth="true" hidden="false" outlineLevel="0" max="5" min="5" style="191" width="14.67"/>
    <col collapsed="false" customWidth="true" hidden="false" outlineLevel="0" max="6" min="6" style="191" width="71.78"/>
    <col collapsed="false" customWidth="false" hidden="false" outlineLevel="0" max="16384" min="7" style="191" width="8.77"/>
  </cols>
  <sheetData>
    <row r="1" customFormat="false" ht="12" hidden="false" customHeight="false" outlineLevel="0" collapsed="false">
      <c r="A1" s="192" t="s">
        <v>275</v>
      </c>
    </row>
    <row r="2" customFormat="false" ht="12" hidden="false" customHeight="false" outlineLevel="0" collapsed="false">
      <c r="A2" s="192" t="s">
        <v>276</v>
      </c>
    </row>
    <row r="3" customFormat="false" ht="12" hidden="false" customHeight="false" outlineLevel="0" collapsed="false">
      <c r="A3" s="193" t="s">
        <v>277</v>
      </c>
    </row>
    <row r="4" customFormat="false" ht="12" hidden="false" customHeight="false" outlineLevel="0" collapsed="false">
      <c r="A4" s="194" t="s">
        <v>278</v>
      </c>
      <c r="B4" s="194" t="s">
        <v>279</v>
      </c>
      <c r="C4" s="194" t="s">
        <v>280</v>
      </c>
      <c r="D4" s="194" t="s">
        <v>281</v>
      </c>
      <c r="E4" s="194" t="s">
        <v>282</v>
      </c>
      <c r="F4" s="194" t="s">
        <v>283</v>
      </c>
    </row>
    <row r="5" customFormat="false" ht="12" hidden="false" customHeight="false" outlineLevel="0" collapsed="false">
      <c r="A5" s="195" t="n">
        <v>1.1</v>
      </c>
      <c r="B5" s="195" t="s">
        <v>284</v>
      </c>
      <c r="C5" s="192" t="s">
        <v>285</v>
      </c>
      <c r="D5" s="192" t="n">
        <v>450</v>
      </c>
      <c r="E5" s="192" t="n">
        <v>450</v>
      </c>
      <c r="F5" s="195" t="s">
        <v>286</v>
      </c>
    </row>
    <row r="6" customFormat="false" ht="12" hidden="false" customHeight="false" outlineLevel="0" collapsed="false">
      <c r="A6" s="195" t="n">
        <v>1.2</v>
      </c>
      <c r="B6" s="195" t="s">
        <v>287</v>
      </c>
      <c r="C6" s="192" t="s">
        <v>285</v>
      </c>
      <c r="D6" s="196" t="n">
        <v>4500</v>
      </c>
      <c r="E6" s="196" t="n">
        <v>4050</v>
      </c>
      <c r="F6" s="195" t="s">
        <v>288</v>
      </c>
    </row>
    <row r="7" customFormat="false" ht="12" hidden="false" customHeight="false" outlineLevel="0" collapsed="false">
      <c r="A7" s="195" t="n">
        <v>1.3</v>
      </c>
      <c r="B7" s="195" t="s">
        <v>289</v>
      </c>
      <c r="C7" s="192" t="s">
        <v>285</v>
      </c>
      <c r="D7" s="192" t="n">
        <v>450</v>
      </c>
      <c r="E7" s="192" t="n">
        <v>450</v>
      </c>
      <c r="F7" s="195" t="s">
        <v>290</v>
      </c>
    </row>
    <row r="8" customFormat="false" ht="12" hidden="false" customHeight="false" outlineLevel="0" collapsed="false">
      <c r="A8" s="195" t="n">
        <v>1.4</v>
      </c>
      <c r="B8" s="195" t="s">
        <v>291</v>
      </c>
      <c r="C8" s="192" t="s">
        <v>285</v>
      </c>
      <c r="D8" s="197" t="n">
        <v>400</v>
      </c>
      <c r="E8" s="192" t="n">
        <v>350</v>
      </c>
      <c r="F8" s="195" t="s">
        <v>292</v>
      </c>
    </row>
    <row r="9" customFormat="false" ht="12" hidden="false" customHeight="false" outlineLevel="0" collapsed="false">
      <c r="A9" s="195" t="n">
        <v>1.5</v>
      </c>
      <c r="B9" s="195" t="s">
        <v>293</v>
      </c>
      <c r="C9" s="192" t="s">
        <v>285</v>
      </c>
      <c r="D9" s="198" t="n">
        <v>1080</v>
      </c>
      <c r="E9" s="192" t="n">
        <v>900</v>
      </c>
      <c r="F9" s="195" t="s">
        <v>294</v>
      </c>
    </row>
    <row r="10" customFormat="false" ht="12" hidden="false" customHeight="false" outlineLevel="0" collapsed="false">
      <c r="A10" s="195" t="n">
        <v>1.6</v>
      </c>
      <c r="B10" s="195" t="s">
        <v>295</v>
      </c>
      <c r="C10" s="192" t="s">
        <v>296</v>
      </c>
      <c r="D10" s="193" t="s">
        <v>297</v>
      </c>
      <c r="E10" s="199" t="n">
        <v>38250</v>
      </c>
      <c r="F10" s="195" t="s">
        <v>298</v>
      </c>
    </row>
    <row r="11" customFormat="false" ht="12" hidden="false" customHeight="false" outlineLevel="0" collapsed="false">
      <c r="A11" s="195" t="n">
        <v>1.7</v>
      </c>
      <c r="B11" s="195" t="s">
        <v>299</v>
      </c>
      <c r="C11" s="192" t="s">
        <v>300</v>
      </c>
      <c r="D11" s="192" t="n">
        <v>890</v>
      </c>
      <c r="E11" s="192" t="n">
        <v>500</v>
      </c>
      <c r="F11" s="195" t="s">
        <v>301</v>
      </c>
    </row>
    <row r="13" customFormat="false" ht="12" hidden="false" customHeight="false" outlineLevel="0" collapsed="false">
      <c r="A13" s="192" t="s">
        <v>302</v>
      </c>
    </row>
    <row r="14" customFormat="false" ht="12" hidden="false" customHeight="false" outlineLevel="0" collapsed="false">
      <c r="A14" s="193" t="s">
        <v>303</v>
      </c>
    </row>
    <row r="15" customFormat="false" ht="12" hidden="false" customHeight="false" outlineLevel="0" collapsed="false">
      <c r="A15" s="194" t="s">
        <v>278</v>
      </c>
      <c r="B15" s="194" t="s">
        <v>279</v>
      </c>
      <c r="C15" s="194" t="s">
        <v>280</v>
      </c>
      <c r="D15" s="194" t="s">
        <v>281</v>
      </c>
      <c r="E15" s="194" t="s">
        <v>282</v>
      </c>
      <c r="F15" s="194" t="s">
        <v>283</v>
      </c>
    </row>
    <row r="16" customFormat="false" ht="12" hidden="false" customHeight="false" outlineLevel="0" collapsed="false">
      <c r="A16" s="195" t="n">
        <v>2.1</v>
      </c>
      <c r="B16" s="195" t="s">
        <v>304</v>
      </c>
      <c r="C16" s="192" t="s">
        <v>285</v>
      </c>
      <c r="D16" s="197" t="n">
        <v>380</v>
      </c>
      <c r="E16" s="192" t="n">
        <v>330</v>
      </c>
      <c r="F16" s="195" t="s">
        <v>305</v>
      </c>
    </row>
    <row r="17" customFormat="false" ht="12" hidden="false" customHeight="false" outlineLevel="0" collapsed="false">
      <c r="A17" s="195" t="n">
        <v>2.2</v>
      </c>
      <c r="B17" s="195" t="s">
        <v>306</v>
      </c>
      <c r="C17" s="192" t="s">
        <v>285</v>
      </c>
      <c r="D17" s="198" t="n">
        <v>1035</v>
      </c>
      <c r="E17" s="192" t="n">
        <v>855</v>
      </c>
      <c r="F17" s="195" t="s">
        <v>307</v>
      </c>
    </row>
    <row r="18" customFormat="false" ht="12" hidden="false" customHeight="false" outlineLevel="0" collapsed="false">
      <c r="A18" s="195" t="n">
        <v>2.3</v>
      </c>
      <c r="B18" s="195" t="s">
        <v>308</v>
      </c>
      <c r="C18" s="192" t="s">
        <v>296</v>
      </c>
      <c r="D18" s="193" t="s">
        <v>297</v>
      </c>
      <c r="E18" s="199" t="n">
        <v>38250</v>
      </c>
      <c r="F18" s="195" t="s">
        <v>309</v>
      </c>
    </row>
    <row r="19" customFormat="false" ht="12" hidden="false" customHeight="false" outlineLevel="0" collapsed="false">
      <c r="A19" s="195" t="n">
        <v>2.4</v>
      </c>
      <c r="B19" s="195" t="s">
        <v>310</v>
      </c>
      <c r="C19" s="192" t="s">
        <v>300</v>
      </c>
      <c r="D19" s="192" t="n">
        <v>198</v>
      </c>
      <c r="E19" s="192" t="n">
        <v>115</v>
      </c>
      <c r="F19" s="195" t="s">
        <v>311</v>
      </c>
    </row>
    <row r="21" customFormat="false" ht="12" hidden="false" customHeight="false" outlineLevel="0" collapsed="false">
      <c r="A21" s="192" t="s">
        <v>312</v>
      </c>
    </row>
    <row r="22" customFormat="false" ht="12" hidden="false" customHeight="false" outlineLevel="0" collapsed="false">
      <c r="A22" s="194" t="s">
        <v>278</v>
      </c>
      <c r="B22" s="194" t="s">
        <v>279</v>
      </c>
      <c r="C22" s="194" t="s">
        <v>280</v>
      </c>
      <c r="D22" s="194" t="s">
        <v>281</v>
      </c>
      <c r="E22" s="194" t="s">
        <v>282</v>
      </c>
      <c r="F22" s="194" t="s">
        <v>283</v>
      </c>
    </row>
    <row r="23" customFormat="false" ht="12" hidden="false" customHeight="false" outlineLevel="0" collapsed="false">
      <c r="A23" s="195" t="n">
        <v>3.1</v>
      </c>
      <c r="B23" s="195" t="s">
        <v>313</v>
      </c>
      <c r="C23" s="192" t="s">
        <v>285</v>
      </c>
      <c r="D23" s="197" t="n">
        <v>350</v>
      </c>
      <c r="E23" s="192" t="n">
        <v>310</v>
      </c>
      <c r="F23" s="195" t="s">
        <v>314</v>
      </c>
    </row>
    <row r="24" customFormat="false" ht="12" hidden="false" customHeight="false" outlineLevel="0" collapsed="false">
      <c r="A24" s="195" t="n">
        <v>3.2</v>
      </c>
      <c r="B24" s="195" t="s">
        <v>315</v>
      </c>
      <c r="C24" s="192" t="s">
        <v>285</v>
      </c>
      <c r="D24" s="200" t="n">
        <v>990</v>
      </c>
      <c r="E24" s="192" t="n">
        <v>810</v>
      </c>
      <c r="F24" s="195" t="s">
        <v>316</v>
      </c>
    </row>
    <row r="25" customFormat="false" ht="12" hidden="false" customHeight="false" outlineLevel="0" collapsed="false">
      <c r="A25" s="195" t="n">
        <v>3.3</v>
      </c>
      <c r="B25" s="195" t="s">
        <v>317</v>
      </c>
      <c r="C25" s="192" t="s">
        <v>296</v>
      </c>
      <c r="D25" s="193" t="s">
        <v>297</v>
      </c>
      <c r="E25" s="199" t="n">
        <v>38250</v>
      </c>
      <c r="F25" s="195" t="s">
        <v>318</v>
      </c>
    </row>
    <row r="26" customFormat="false" ht="12" hidden="false" customHeight="false" outlineLevel="0" collapsed="false">
      <c r="A26" s="195" t="n">
        <v>3.4</v>
      </c>
      <c r="B26" s="195" t="s">
        <v>319</v>
      </c>
      <c r="C26" s="192" t="s">
        <v>300</v>
      </c>
      <c r="D26" s="192" t="n">
        <v>187</v>
      </c>
      <c r="E26" s="192" t="n">
        <v>108</v>
      </c>
      <c r="F26" s="195" t="s">
        <v>320</v>
      </c>
    </row>
    <row r="28" customFormat="false" ht="12" hidden="false" customHeight="false" outlineLevel="0" collapsed="false">
      <c r="A28" s="192" t="s">
        <v>321</v>
      </c>
    </row>
    <row r="29" customFormat="false" ht="12" hidden="false" customHeight="false" outlineLevel="0" collapsed="false">
      <c r="A29" s="194" t="s">
        <v>278</v>
      </c>
      <c r="B29" s="194" t="s">
        <v>279</v>
      </c>
      <c r="C29" s="194" t="s">
        <v>280</v>
      </c>
      <c r="D29" s="194" t="s">
        <v>281</v>
      </c>
      <c r="E29" s="194" t="s">
        <v>282</v>
      </c>
      <c r="F29" s="194" t="s">
        <v>283</v>
      </c>
    </row>
    <row r="30" customFormat="false" ht="12" hidden="false" customHeight="false" outlineLevel="0" collapsed="false">
      <c r="A30" s="195" t="n">
        <v>4.1</v>
      </c>
      <c r="B30" s="195" t="s">
        <v>322</v>
      </c>
      <c r="C30" s="192" t="s">
        <v>285</v>
      </c>
      <c r="D30" s="197" t="n">
        <v>310</v>
      </c>
      <c r="E30" s="192" t="n">
        <v>270</v>
      </c>
      <c r="F30" s="195" t="s">
        <v>323</v>
      </c>
    </row>
    <row r="31" customFormat="false" ht="12" hidden="false" customHeight="false" outlineLevel="0" collapsed="false">
      <c r="A31" s="195" t="n">
        <v>4.2</v>
      </c>
      <c r="B31" s="195" t="s">
        <v>324</v>
      </c>
      <c r="C31" s="192" t="s">
        <v>285</v>
      </c>
      <c r="D31" s="200" t="n">
        <v>990</v>
      </c>
      <c r="E31" s="192" t="n">
        <v>810</v>
      </c>
      <c r="F31" s="195" t="s">
        <v>325</v>
      </c>
    </row>
    <row r="32" customFormat="false" ht="12" hidden="false" customHeight="false" outlineLevel="0" collapsed="false">
      <c r="A32" s="195" t="n">
        <v>4.3</v>
      </c>
      <c r="B32" s="195" t="s">
        <v>326</v>
      </c>
      <c r="C32" s="192" t="s">
        <v>296</v>
      </c>
      <c r="D32" s="193" t="s">
        <v>297</v>
      </c>
      <c r="E32" s="199" t="n">
        <v>38250</v>
      </c>
      <c r="F32" s="195" t="s">
        <v>327</v>
      </c>
    </row>
    <row r="33" customFormat="false" ht="12" hidden="false" customHeight="false" outlineLevel="0" collapsed="false">
      <c r="A33" s="195" t="n">
        <v>4.4</v>
      </c>
      <c r="B33" s="195" t="s">
        <v>328</v>
      </c>
      <c r="C33" s="192" t="s">
        <v>300</v>
      </c>
      <c r="D33" s="192" t="n">
        <v>182</v>
      </c>
      <c r="E33" s="192" t="n">
        <v>105</v>
      </c>
      <c r="F33" s="195" t="s">
        <v>329</v>
      </c>
    </row>
    <row r="35" customFormat="false" ht="12" hidden="false" customHeight="false" outlineLevel="0" collapsed="false">
      <c r="A35" s="192" t="s">
        <v>330</v>
      </c>
    </row>
    <row r="36" customFormat="false" ht="12" hidden="false" customHeight="false" outlineLevel="0" collapsed="false">
      <c r="A36" s="201" t="s">
        <v>331</v>
      </c>
    </row>
    <row r="37" customFormat="false" ht="12" hidden="false" customHeight="false" outlineLevel="0" collapsed="false">
      <c r="A37" s="201" t="s">
        <v>332</v>
      </c>
    </row>
    <row r="38" customFormat="false" ht="12" hidden="false" customHeight="false" outlineLevel="0" collapsed="false">
      <c r="A38" s="201" t="s">
        <v>333</v>
      </c>
    </row>
    <row r="39" customFormat="false" ht="12" hidden="false" customHeight="false" outlineLevel="0" collapsed="false">
      <c r="A39" s="192" t="s">
        <v>334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7734375" defaultRowHeight="13.5" zeroHeight="false" outlineLevelRow="0" outlineLevelCol="0"/>
  <cols>
    <col collapsed="false" customWidth="true" hidden="false" outlineLevel="0" max="1" min="1" style="202" width="46.67"/>
    <col collapsed="false" customWidth="true" hidden="false" outlineLevel="0" max="2" min="2" style="202" width="6.77"/>
    <col collapsed="false" customWidth="true" hidden="false" outlineLevel="0" max="4" min="3" style="202" width="7.77"/>
    <col collapsed="false" customWidth="false" hidden="false" outlineLevel="0" max="16384" min="5" style="202" width="8.77"/>
  </cols>
  <sheetData>
    <row r="1" customFormat="false" ht="13.5" hidden="false" customHeight="false" outlineLevel="0" collapsed="false">
      <c r="A1" s="203"/>
      <c r="B1" s="204" t="n">
        <v>46357</v>
      </c>
      <c r="C1" s="204" t="n">
        <v>46388</v>
      </c>
      <c r="D1" s="204" t="n">
        <v>46419</v>
      </c>
      <c r="E1" s="204" t="n">
        <v>46447</v>
      </c>
      <c r="F1" s="204" t="n">
        <v>46478</v>
      </c>
      <c r="G1" s="204" t="n">
        <v>46508</v>
      </c>
      <c r="H1" s="204" t="n">
        <v>46539</v>
      </c>
      <c r="I1" s="204" t="n">
        <v>46569</v>
      </c>
      <c r="J1" s="204" t="n">
        <v>46600</v>
      </c>
      <c r="K1" s="204" t="n">
        <v>46631</v>
      </c>
      <c r="L1" s="204" t="n">
        <v>46661</v>
      </c>
      <c r="M1" s="204" t="n">
        <v>46692</v>
      </c>
      <c r="N1" s="204" t="n">
        <v>46722</v>
      </c>
      <c r="O1" s="204" t="n">
        <v>46753</v>
      </c>
      <c r="P1" s="204" t="n">
        <v>46784</v>
      </c>
      <c r="Q1" s="204" t="n">
        <v>46813</v>
      </c>
      <c r="R1" s="204" t="n">
        <v>46844</v>
      </c>
      <c r="S1" s="204" t="n">
        <v>46874</v>
      </c>
      <c r="T1" s="204" t="n">
        <v>46905</v>
      </c>
      <c r="U1" s="204" t="n">
        <v>46935</v>
      </c>
      <c r="V1" s="204" t="n">
        <v>46966</v>
      </c>
      <c r="W1" s="204" t="n">
        <v>46997</v>
      </c>
      <c r="X1" s="204" t="n">
        <v>47027</v>
      </c>
      <c r="Y1" s="204" t="n">
        <v>47058</v>
      </c>
      <c r="Z1" s="204" t="n">
        <v>47088</v>
      </c>
      <c r="AA1" s="204" t="n">
        <v>47119</v>
      </c>
      <c r="AB1" s="204" t="n">
        <v>47150</v>
      </c>
      <c r="AC1" s="204" t="n">
        <v>47178</v>
      </c>
      <c r="AD1" s="204" t="n">
        <v>47209</v>
      </c>
      <c r="AE1" s="204" t="n">
        <v>47239</v>
      </c>
      <c r="AF1" s="204" t="n">
        <v>47270</v>
      </c>
      <c r="AG1" s="204" t="n">
        <v>47300</v>
      </c>
      <c r="AH1" s="204" t="n">
        <v>47331</v>
      </c>
      <c r="AI1" s="204" t="n">
        <v>47362</v>
      </c>
      <c r="AJ1" s="204" t="n">
        <v>47392</v>
      </c>
      <c r="AK1" s="204" t="n">
        <v>47423</v>
      </c>
      <c r="AL1" s="204" t="n">
        <v>47453</v>
      </c>
      <c r="AM1" s="204" t="n">
        <v>47484</v>
      </c>
      <c r="AN1" s="204" t="n">
        <v>47515</v>
      </c>
      <c r="AO1" s="204" t="n">
        <v>47543</v>
      </c>
      <c r="AP1" s="204" t="n">
        <v>47574</v>
      </c>
      <c r="AQ1" s="204" t="n">
        <v>47604</v>
      </c>
      <c r="AR1" s="204" t="n">
        <v>47635</v>
      </c>
      <c r="AS1" s="204" t="n">
        <v>47665</v>
      </c>
      <c r="AT1" s="204" t="n">
        <v>47696</v>
      </c>
      <c r="AU1" s="204" t="n">
        <v>47727</v>
      </c>
      <c r="AV1" s="204" t="n">
        <v>47757</v>
      </c>
      <c r="AW1" s="204" t="n">
        <v>47788</v>
      </c>
      <c r="AX1" s="204" t="n">
        <v>47818</v>
      </c>
      <c r="AY1" s="204" t="n">
        <v>47849</v>
      </c>
      <c r="AZ1" s="204" t="n">
        <v>47880</v>
      </c>
      <c r="BA1" s="204" t="n">
        <v>47908</v>
      </c>
      <c r="BB1" s="204" t="n">
        <v>47939</v>
      </c>
      <c r="BC1" s="204" t="n">
        <v>47969</v>
      </c>
      <c r="BD1" s="204" t="n">
        <v>48000</v>
      </c>
      <c r="BE1" s="204" t="n">
        <v>48030</v>
      </c>
      <c r="BF1" s="204" t="n">
        <v>48061</v>
      </c>
      <c r="BG1" s="204" t="n">
        <v>48092</v>
      </c>
      <c r="BH1" s="204" t="n">
        <v>48122</v>
      </c>
      <c r="BI1" s="204" t="n">
        <v>48153</v>
      </c>
      <c r="BJ1" s="204" t="n">
        <v>48183</v>
      </c>
    </row>
    <row r="2" s="205" customFormat="true" ht="13.5" hidden="false" customHeight="false" outlineLevel="0" collapsed="false">
      <c r="A2" s="205" t="s">
        <v>335</v>
      </c>
      <c r="B2" s="206"/>
      <c r="C2" s="206" t="n">
        <f aca="false">[9]Assumptions!$L$7</f>
        <v>0.14</v>
      </c>
      <c r="D2" s="206" t="n">
        <f aca="false">[9]Assumptions!$L$7</f>
        <v>0.14</v>
      </c>
      <c r="E2" s="206" t="n">
        <f aca="false">[9]Assumptions!$L$7</f>
        <v>0.14</v>
      </c>
      <c r="F2" s="206" t="n">
        <f aca="false">[9]Assumptions!$L$7</f>
        <v>0.14</v>
      </c>
      <c r="G2" s="206" t="n">
        <f aca="false">[9]Assumptions!$L$7</f>
        <v>0.14</v>
      </c>
      <c r="H2" s="206" t="n">
        <f aca="false">[9]Assumptions!$L$7</f>
        <v>0.14</v>
      </c>
      <c r="I2" s="206" t="n">
        <f aca="false">[9]Assumptions!$L$7</f>
        <v>0.14</v>
      </c>
      <c r="J2" s="206" t="n">
        <f aca="false">[9]Assumptions!$L$7</f>
        <v>0.14</v>
      </c>
      <c r="K2" s="206" t="n">
        <f aca="false">[9]Assumptions!$L$7</f>
        <v>0.14</v>
      </c>
      <c r="L2" s="206" t="n">
        <f aca="false">[9]Assumptions!$L$7</f>
        <v>0.14</v>
      </c>
      <c r="M2" s="206" t="n">
        <f aca="false">[9]Assumptions!$L$7</f>
        <v>0.14</v>
      </c>
      <c r="N2" s="206" t="n">
        <f aca="false">[9]Assumptions!$L$7</f>
        <v>0.14</v>
      </c>
      <c r="O2" s="206" t="n">
        <f aca="false">[9]Assumptions!$M$7</f>
        <v>0.2</v>
      </c>
      <c r="P2" s="206" t="n">
        <f aca="false">[9]Assumptions!$M$7</f>
        <v>0.2</v>
      </c>
      <c r="Q2" s="206" t="n">
        <f aca="false">[9]Assumptions!$M$7</f>
        <v>0.2</v>
      </c>
      <c r="R2" s="206" t="n">
        <f aca="false">[9]Assumptions!$M$7</f>
        <v>0.2</v>
      </c>
      <c r="S2" s="206" t="n">
        <f aca="false">[9]Assumptions!$M$7</f>
        <v>0.2</v>
      </c>
      <c r="T2" s="206" t="n">
        <f aca="false">[9]Assumptions!$M$7</f>
        <v>0.2</v>
      </c>
      <c r="U2" s="206" t="n">
        <f aca="false">[9]Assumptions!$M$7</f>
        <v>0.2</v>
      </c>
      <c r="V2" s="206" t="n">
        <f aca="false">[9]Assumptions!$M$7</f>
        <v>0.2</v>
      </c>
      <c r="W2" s="206" t="n">
        <f aca="false">[9]Assumptions!$M$7</f>
        <v>0.2</v>
      </c>
      <c r="X2" s="206" t="n">
        <f aca="false">[9]Assumptions!$M$7</f>
        <v>0.2</v>
      </c>
      <c r="Y2" s="206" t="n">
        <f aca="false">[9]Assumptions!$M$7</f>
        <v>0.2</v>
      </c>
      <c r="Z2" s="206" t="n">
        <f aca="false">[9]Assumptions!$M$7</f>
        <v>0.2</v>
      </c>
      <c r="AA2" s="206" t="n">
        <f aca="false">[9]Assumptions!$N$7</f>
        <v>0.11</v>
      </c>
      <c r="AB2" s="206" t="n">
        <f aca="false">[9]Assumptions!$N$7</f>
        <v>0.11</v>
      </c>
      <c r="AC2" s="206" t="n">
        <f aca="false">[9]Assumptions!$N$7</f>
        <v>0.11</v>
      </c>
      <c r="AD2" s="206" t="n">
        <f aca="false">[9]Assumptions!$N$7</f>
        <v>0.11</v>
      </c>
      <c r="AE2" s="206" t="n">
        <f aca="false">[9]Assumptions!$N$7</f>
        <v>0.11</v>
      </c>
      <c r="AF2" s="206" t="n">
        <f aca="false">[9]Assumptions!$N$7</f>
        <v>0.11</v>
      </c>
      <c r="AG2" s="206" t="n">
        <f aca="false">[9]Assumptions!$N$7</f>
        <v>0.11</v>
      </c>
      <c r="AH2" s="206" t="n">
        <f aca="false">[9]Assumptions!$N$7</f>
        <v>0.11</v>
      </c>
      <c r="AI2" s="206" t="n">
        <f aca="false">[9]Assumptions!$N$7</f>
        <v>0.11</v>
      </c>
      <c r="AJ2" s="206" t="n">
        <f aca="false">[9]Assumptions!$N$7</f>
        <v>0.11</v>
      </c>
      <c r="AK2" s="206" t="n">
        <f aca="false">[9]Assumptions!$N$7</f>
        <v>0.11</v>
      </c>
      <c r="AL2" s="206" t="n">
        <f aca="false">[9]Assumptions!$N$7</f>
        <v>0.11</v>
      </c>
      <c r="AM2" s="206" t="n">
        <f aca="false">[9]Assumptions!$O$7</f>
        <v>0.1</v>
      </c>
      <c r="AN2" s="206" t="n">
        <f aca="false">[9]Assumptions!$O$7</f>
        <v>0.1</v>
      </c>
      <c r="AO2" s="206" t="n">
        <f aca="false">[9]Assumptions!$O$7</f>
        <v>0.1</v>
      </c>
      <c r="AP2" s="206" t="n">
        <f aca="false">[9]Assumptions!$O$7</f>
        <v>0.1</v>
      </c>
      <c r="AQ2" s="206" t="n">
        <f aca="false">[9]Assumptions!$O$7</f>
        <v>0.1</v>
      </c>
      <c r="AR2" s="206" t="n">
        <f aca="false">[9]Assumptions!$O$7</f>
        <v>0.1</v>
      </c>
      <c r="AS2" s="206" t="n">
        <f aca="false">[9]Assumptions!$O$7</f>
        <v>0.1</v>
      </c>
      <c r="AT2" s="206" t="n">
        <f aca="false">[9]Assumptions!$O$7</f>
        <v>0.1</v>
      </c>
      <c r="AU2" s="206" t="n">
        <f aca="false">[9]Assumptions!$O$7</f>
        <v>0.1</v>
      </c>
      <c r="AV2" s="206" t="n">
        <f aca="false">[9]Assumptions!$O$7</f>
        <v>0.1</v>
      </c>
      <c r="AW2" s="206" t="n">
        <f aca="false">[9]Assumptions!$O$7</f>
        <v>0.1</v>
      </c>
      <c r="AX2" s="206" t="n">
        <f aca="false">[9]Assumptions!$O$7</f>
        <v>0.1</v>
      </c>
      <c r="AY2" s="206" t="n">
        <f aca="false">[9]Assumptions!$P$7</f>
        <v>0.07</v>
      </c>
      <c r="AZ2" s="206" t="n">
        <f aca="false">[9]Assumptions!$P$7</f>
        <v>0.07</v>
      </c>
      <c r="BA2" s="206" t="n">
        <f aca="false">[9]Assumptions!$P$7</f>
        <v>0.07</v>
      </c>
      <c r="BB2" s="206" t="n">
        <f aca="false">[9]Assumptions!$P$7</f>
        <v>0.07</v>
      </c>
      <c r="BC2" s="206" t="n">
        <f aca="false">[9]Assumptions!$P$7</f>
        <v>0.07</v>
      </c>
      <c r="BD2" s="206" t="n">
        <f aca="false">[9]Assumptions!$P$7</f>
        <v>0.07</v>
      </c>
      <c r="BE2" s="206" t="n">
        <f aca="false">[9]Assumptions!$P$7</f>
        <v>0.07</v>
      </c>
      <c r="BF2" s="206" t="n">
        <f aca="false">[9]Assumptions!$P$7</f>
        <v>0.07</v>
      </c>
      <c r="BG2" s="206" t="n">
        <f aca="false">[9]Assumptions!$P$7</f>
        <v>0.07</v>
      </c>
      <c r="BH2" s="206" t="n">
        <f aca="false">[9]Assumptions!$P$7</f>
        <v>0.07</v>
      </c>
      <c r="BI2" s="206" t="n">
        <f aca="false">[9]Assumptions!$P$7</f>
        <v>0.07</v>
      </c>
      <c r="BJ2" s="206" t="n">
        <f aca="false">[9]Assumptions!$P$7</f>
        <v>0.07</v>
      </c>
    </row>
    <row r="3" s="205" customFormat="true" ht="13.5" hidden="false" customHeight="false" outlineLevel="0" collapsed="false">
      <c r="A3" s="205" t="s">
        <v>336</v>
      </c>
      <c r="B3" s="206"/>
      <c r="C3" s="206" t="n">
        <f aca="false">(1+C2)^(1/12)-1</f>
        <v>0.0109788519501735</v>
      </c>
      <c r="D3" s="206" t="n">
        <f aca="false">(1+D2)^(1/12)-1</f>
        <v>0.0109788519501735</v>
      </c>
      <c r="E3" s="206" t="n">
        <f aca="false">(1+E2)^(1/12)-1</f>
        <v>0.0109788519501735</v>
      </c>
      <c r="F3" s="206" t="n">
        <f aca="false">(1+F2)^(1/12)-1</f>
        <v>0.0109788519501735</v>
      </c>
      <c r="G3" s="206" t="n">
        <f aca="false">(1+G2)^(1/12)-1</f>
        <v>0.0109788519501735</v>
      </c>
      <c r="H3" s="206" t="n">
        <f aca="false">(1+H2)^(1/12)-1</f>
        <v>0.0109788519501735</v>
      </c>
      <c r="I3" s="206" t="n">
        <f aca="false">(1+I2)^(1/12)-1</f>
        <v>0.0109788519501735</v>
      </c>
      <c r="J3" s="206" t="n">
        <f aca="false">(1+J2)^(1/12)-1</f>
        <v>0.0109788519501735</v>
      </c>
      <c r="K3" s="206" t="n">
        <f aca="false">(1+K2)^(1/12)-1</f>
        <v>0.0109788519501735</v>
      </c>
      <c r="L3" s="206" t="n">
        <f aca="false">(1+L2)^(1/12)-1</f>
        <v>0.0109788519501735</v>
      </c>
      <c r="M3" s="206" t="n">
        <f aca="false">(1+M2)^(1/12)-1</f>
        <v>0.0109788519501735</v>
      </c>
      <c r="N3" s="206" t="n">
        <f aca="false">(1+N2)^(1/12)-1</f>
        <v>0.0109788519501735</v>
      </c>
      <c r="O3" s="206" t="n">
        <f aca="false">(1+O2)^(1/12)-1</f>
        <v>0.0153094704997312</v>
      </c>
      <c r="P3" s="206" t="n">
        <f aca="false">(1+P2)^(1/12)-1</f>
        <v>0.0153094704997312</v>
      </c>
      <c r="Q3" s="206" t="n">
        <f aca="false">(1+Q2)^(1/12)-1</f>
        <v>0.0153094704997312</v>
      </c>
      <c r="R3" s="206" t="n">
        <f aca="false">(1+R2)^(1/12)-1</f>
        <v>0.0153094704997312</v>
      </c>
      <c r="S3" s="206" t="n">
        <f aca="false">(1+S2)^(1/12)-1</f>
        <v>0.0153094704997312</v>
      </c>
      <c r="T3" s="206" t="n">
        <f aca="false">(1+T2)^(1/12)-1</f>
        <v>0.0153094704997312</v>
      </c>
      <c r="U3" s="206" t="n">
        <f aca="false">(1+U2)^(1/12)-1</f>
        <v>0.0153094704997312</v>
      </c>
      <c r="V3" s="206" t="n">
        <f aca="false">(1+V2)^(1/12)-1</f>
        <v>0.0153094704997312</v>
      </c>
      <c r="W3" s="206" t="n">
        <f aca="false">(1+W2)^(1/12)-1</f>
        <v>0.0153094704997312</v>
      </c>
      <c r="X3" s="206" t="n">
        <f aca="false">(1+X2)^(1/12)-1</f>
        <v>0.0153094704997312</v>
      </c>
      <c r="Y3" s="206" t="n">
        <f aca="false">(1+Y2)^(1/12)-1</f>
        <v>0.0153094704997312</v>
      </c>
      <c r="Z3" s="206" t="n">
        <f aca="false">(1+Z2)^(1/12)-1</f>
        <v>0.0153094704997312</v>
      </c>
      <c r="AA3" s="206" t="n">
        <f aca="false">(1+AA2)^(1/12)-1</f>
        <v>0.00873459382355191</v>
      </c>
      <c r="AB3" s="206" t="n">
        <f aca="false">(1+AB2)^(1/12)-1</f>
        <v>0.00873459382355191</v>
      </c>
      <c r="AC3" s="206" t="n">
        <f aca="false">(1+AC2)^(1/12)-1</f>
        <v>0.00873459382355191</v>
      </c>
      <c r="AD3" s="206" t="n">
        <f aca="false">(1+AD2)^(1/12)-1</f>
        <v>0.00873459382355191</v>
      </c>
      <c r="AE3" s="206" t="n">
        <f aca="false">(1+AE2)^(1/12)-1</f>
        <v>0.00873459382355191</v>
      </c>
      <c r="AF3" s="206" t="n">
        <f aca="false">(1+AF2)^(1/12)-1</f>
        <v>0.00873459382355191</v>
      </c>
      <c r="AG3" s="206" t="n">
        <f aca="false">(1+AG2)^(1/12)-1</f>
        <v>0.00873459382355191</v>
      </c>
      <c r="AH3" s="206" t="n">
        <f aca="false">(1+AH2)^(1/12)-1</f>
        <v>0.00873459382355191</v>
      </c>
      <c r="AI3" s="206" t="n">
        <f aca="false">(1+AI2)^(1/12)-1</f>
        <v>0.00873459382355191</v>
      </c>
      <c r="AJ3" s="206" t="n">
        <f aca="false">(1+AJ2)^(1/12)-1</f>
        <v>0.00873459382355191</v>
      </c>
      <c r="AK3" s="206" t="n">
        <f aca="false">(1+AK2)^(1/12)-1</f>
        <v>0.00873459382355191</v>
      </c>
      <c r="AL3" s="206" t="n">
        <f aca="false">(1+AL2)^(1/12)-1</f>
        <v>0.00873459382355191</v>
      </c>
      <c r="AM3" s="206" t="n">
        <f aca="false">(1+AM2)^(1/12)-1</f>
        <v>0.00797414042890376</v>
      </c>
      <c r="AN3" s="206" t="n">
        <f aca="false">(1+AN2)^(1/12)-1</f>
        <v>0.00797414042890376</v>
      </c>
      <c r="AO3" s="206" t="n">
        <f aca="false">(1+AO2)^(1/12)-1</f>
        <v>0.00797414042890376</v>
      </c>
      <c r="AP3" s="206" t="n">
        <f aca="false">(1+AP2)^(1/12)-1</f>
        <v>0.00797414042890376</v>
      </c>
      <c r="AQ3" s="206" t="n">
        <f aca="false">(1+AQ2)^(1/12)-1</f>
        <v>0.00797414042890376</v>
      </c>
      <c r="AR3" s="206" t="n">
        <f aca="false">(1+AR2)^(1/12)-1</f>
        <v>0.00797414042890376</v>
      </c>
      <c r="AS3" s="206" t="n">
        <f aca="false">(1+AS2)^(1/12)-1</f>
        <v>0.00797414042890376</v>
      </c>
      <c r="AT3" s="206" t="n">
        <f aca="false">(1+AT2)^(1/12)-1</f>
        <v>0.00797414042890376</v>
      </c>
      <c r="AU3" s="206" t="n">
        <f aca="false">(1+AU2)^(1/12)-1</f>
        <v>0.00797414042890376</v>
      </c>
      <c r="AV3" s="206" t="n">
        <f aca="false">(1+AV2)^(1/12)-1</f>
        <v>0.00797414042890376</v>
      </c>
      <c r="AW3" s="206" t="n">
        <f aca="false">(1+AW2)^(1/12)-1</f>
        <v>0.00797414042890376</v>
      </c>
      <c r="AX3" s="206" t="n">
        <f aca="false">(1+AX2)^(1/12)-1</f>
        <v>0.00797414042890376</v>
      </c>
      <c r="AY3" s="206" t="n">
        <f aca="false">(1+AY2)^(1/12)-1</f>
        <v>0.00565414538740527</v>
      </c>
      <c r="AZ3" s="206" t="n">
        <f aca="false">(1+AZ2)^(1/12)-1</f>
        <v>0.00565414538740527</v>
      </c>
      <c r="BA3" s="206" t="n">
        <f aca="false">(1+BA2)^(1/12)-1</f>
        <v>0.00565414538740527</v>
      </c>
      <c r="BB3" s="206" t="n">
        <f aca="false">(1+BB2)^(1/12)-1</f>
        <v>0.00565414538740527</v>
      </c>
      <c r="BC3" s="206" t="n">
        <f aca="false">(1+BC2)^(1/12)-1</f>
        <v>0.00565414538740527</v>
      </c>
      <c r="BD3" s="206" t="n">
        <f aca="false">(1+BD2)^(1/12)-1</f>
        <v>0.00565414538740527</v>
      </c>
      <c r="BE3" s="206" t="n">
        <f aca="false">(1+BE2)^(1/12)-1</f>
        <v>0.00565414538740527</v>
      </c>
      <c r="BF3" s="206" t="n">
        <f aca="false">(1+BF2)^(1/12)-1</f>
        <v>0.00565414538740527</v>
      </c>
      <c r="BG3" s="206" t="n">
        <f aca="false">(1+BG2)^(1/12)-1</f>
        <v>0.00565414538740527</v>
      </c>
      <c r="BH3" s="206" t="n">
        <f aca="false">(1+BH2)^(1/12)-1</f>
        <v>0.00565414538740527</v>
      </c>
      <c r="BI3" s="206" t="n">
        <f aca="false">(1+BI2)^(1/12)-1</f>
        <v>0.00565414538740527</v>
      </c>
      <c r="BJ3" s="206" t="n">
        <f aca="false">(1+BJ2)^(1/12)-1</f>
        <v>0.00565414538740527</v>
      </c>
    </row>
    <row r="4" customFormat="false" ht="13.5" hidden="false" customHeight="false" outlineLevel="0" collapsed="false">
      <c r="A4" s="202" t="s">
        <v>337</v>
      </c>
      <c r="C4" s="202" t="n">
        <v>1.5</v>
      </c>
      <c r="D4" s="202" t="n">
        <v>1.5</v>
      </c>
      <c r="E4" s="202" t="n">
        <v>1.5</v>
      </c>
      <c r="F4" s="202" t="n">
        <v>1.5</v>
      </c>
      <c r="G4" s="202" t="n">
        <v>1.5</v>
      </c>
      <c r="H4" s="202" t="n">
        <v>1.5</v>
      </c>
      <c r="I4" s="202" t="n">
        <v>1.5</v>
      </c>
      <c r="J4" s="202" t="n">
        <v>1.5</v>
      </c>
      <c r="K4" s="202" t="n">
        <v>1.5</v>
      </c>
      <c r="L4" s="202" t="n">
        <v>1.5</v>
      </c>
      <c r="M4" s="202" t="n">
        <v>1.5</v>
      </c>
      <c r="N4" s="202" t="n">
        <v>1.5</v>
      </c>
      <c r="O4" s="202" t="n">
        <v>1.5</v>
      </c>
      <c r="P4" s="202" t="n">
        <v>1.5</v>
      </c>
      <c r="Q4" s="202" t="n">
        <v>1.5</v>
      </c>
      <c r="R4" s="202" t="n">
        <v>1.5</v>
      </c>
      <c r="S4" s="202" t="n">
        <v>1.5</v>
      </c>
      <c r="T4" s="202" t="n">
        <v>1.5</v>
      </c>
      <c r="U4" s="202" t="n">
        <v>1.5</v>
      </c>
      <c r="V4" s="202" t="n">
        <v>1.5</v>
      </c>
      <c r="W4" s="202" t="n">
        <v>1.5</v>
      </c>
      <c r="X4" s="202" t="n">
        <v>1.5</v>
      </c>
      <c r="Y4" s="202" t="n">
        <v>1.5</v>
      </c>
      <c r="Z4" s="202" t="n">
        <v>1.5</v>
      </c>
      <c r="AA4" s="202" t="n">
        <v>1.5</v>
      </c>
      <c r="AB4" s="202" t="n">
        <v>1.5</v>
      </c>
      <c r="AC4" s="202" t="n">
        <v>1.5</v>
      </c>
      <c r="AD4" s="202" t="n">
        <v>1.5</v>
      </c>
      <c r="AE4" s="202" t="n">
        <v>1.5</v>
      </c>
      <c r="AF4" s="202" t="n">
        <v>1.5</v>
      </c>
      <c r="AG4" s="202" t="n">
        <v>1.5</v>
      </c>
      <c r="AH4" s="202" t="n">
        <v>1.5</v>
      </c>
      <c r="AI4" s="202" t="n">
        <v>1.5</v>
      </c>
      <c r="AJ4" s="202" t="n">
        <v>1.5</v>
      </c>
      <c r="AK4" s="202" t="n">
        <v>1.5</v>
      </c>
      <c r="AL4" s="202" t="n">
        <v>1.5</v>
      </c>
      <c r="AM4" s="202" t="n">
        <v>1.5</v>
      </c>
      <c r="AN4" s="202" t="n">
        <v>1.5</v>
      </c>
      <c r="AO4" s="202" t="n">
        <v>1.5</v>
      </c>
      <c r="AP4" s="202" t="n">
        <v>1.5</v>
      </c>
      <c r="AQ4" s="202" t="n">
        <v>1.5</v>
      </c>
      <c r="AR4" s="202" t="n">
        <v>1.5</v>
      </c>
      <c r="AS4" s="202" t="n">
        <v>1.5</v>
      </c>
      <c r="AT4" s="202" t="n">
        <v>1.5</v>
      </c>
      <c r="AU4" s="202" t="n">
        <v>1.5</v>
      </c>
      <c r="AV4" s="202" t="n">
        <v>1.5</v>
      </c>
      <c r="AW4" s="202" t="n">
        <v>1.5</v>
      </c>
      <c r="AX4" s="202" t="n">
        <v>1.5</v>
      </c>
      <c r="AY4" s="202" t="n">
        <v>1.5</v>
      </c>
      <c r="AZ4" s="202" t="n">
        <v>1.5</v>
      </c>
      <c r="BA4" s="202" t="n">
        <v>1.5</v>
      </c>
      <c r="BB4" s="202" t="n">
        <v>1.5</v>
      </c>
      <c r="BC4" s="202" t="n">
        <v>1.5</v>
      </c>
      <c r="BD4" s="202" t="n">
        <v>1.5</v>
      </c>
      <c r="BE4" s="202" t="n">
        <v>1.5</v>
      </c>
      <c r="BF4" s="202" t="n">
        <v>1.5</v>
      </c>
      <c r="BG4" s="202" t="n">
        <v>1.5</v>
      </c>
      <c r="BH4" s="202" t="n">
        <v>1.5</v>
      </c>
      <c r="BI4" s="202" t="n">
        <v>1.5</v>
      </c>
      <c r="BJ4" s="202" t="n">
        <v>1.5</v>
      </c>
    </row>
    <row r="5" customFormat="false" ht="13.5" hidden="false" customHeight="false" outlineLevel="0" collapsed="false">
      <c r="A5" s="207" t="s">
        <v>338</v>
      </c>
      <c r="B5" s="208"/>
      <c r="C5" s="208" t="n">
        <f aca="false">C3*C4</f>
        <v>0.0164682779252602</v>
      </c>
      <c r="D5" s="208" t="n">
        <f aca="false">D3*D4</f>
        <v>0.0164682779252602</v>
      </c>
      <c r="E5" s="208" t="n">
        <f aca="false">E3*E4</f>
        <v>0.0164682779252602</v>
      </c>
      <c r="F5" s="208" t="n">
        <f aca="false">F3*F4</f>
        <v>0.0164682779252602</v>
      </c>
      <c r="G5" s="208" t="n">
        <f aca="false">G3*G4</f>
        <v>0.0164682779252602</v>
      </c>
      <c r="H5" s="208" t="n">
        <f aca="false">H3*H4</f>
        <v>0.0164682779252602</v>
      </c>
      <c r="I5" s="208" t="n">
        <f aca="false">I3*I4</f>
        <v>0.0164682779252602</v>
      </c>
      <c r="J5" s="208" t="n">
        <f aca="false">J3*J4</f>
        <v>0.0164682779252602</v>
      </c>
      <c r="K5" s="208" t="n">
        <f aca="false">K3*K4</f>
        <v>0.0164682779252602</v>
      </c>
      <c r="L5" s="208" t="n">
        <f aca="false">L3*L4</f>
        <v>0.0164682779252602</v>
      </c>
      <c r="M5" s="208" t="n">
        <f aca="false">M3*M4</f>
        <v>0.0164682779252602</v>
      </c>
      <c r="N5" s="208" t="n">
        <f aca="false">N3*N4</f>
        <v>0.0164682779252602</v>
      </c>
      <c r="O5" s="208" t="n">
        <f aca="false">O3*O4</f>
        <v>0.0229642057495968</v>
      </c>
      <c r="P5" s="208" t="n">
        <f aca="false">P3*P4</f>
        <v>0.0229642057495968</v>
      </c>
      <c r="Q5" s="208" t="n">
        <f aca="false">Q3*Q4</f>
        <v>0.0229642057495968</v>
      </c>
      <c r="R5" s="208" t="n">
        <f aca="false">R3*R4</f>
        <v>0.0229642057495968</v>
      </c>
      <c r="S5" s="208" t="n">
        <f aca="false">S3*S4</f>
        <v>0.0229642057495968</v>
      </c>
      <c r="T5" s="208" t="n">
        <f aca="false">T3*T4</f>
        <v>0.0229642057495968</v>
      </c>
      <c r="U5" s="208" t="n">
        <f aca="false">U3*U4</f>
        <v>0.0229642057495968</v>
      </c>
      <c r="V5" s="208" t="n">
        <f aca="false">V3*V4</f>
        <v>0.0229642057495968</v>
      </c>
      <c r="W5" s="208" t="n">
        <f aca="false">W3*W4</f>
        <v>0.0229642057495968</v>
      </c>
      <c r="X5" s="208" t="n">
        <f aca="false">X3*X4</f>
        <v>0.0229642057495968</v>
      </c>
      <c r="Y5" s="208" t="n">
        <f aca="false">Y3*Y4</f>
        <v>0.0229642057495968</v>
      </c>
      <c r="Z5" s="208" t="n">
        <f aca="false">Z3*Z4</f>
        <v>0.0229642057495968</v>
      </c>
      <c r="AA5" s="208" t="n">
        <f aca="false">AA3*AA4</f>
        <v>0.0131018907353279</v>
      </c>
      <c r="AB5" s="208" t="n">
        <f aca="false">AB3*AB4</f>
        <v>0.0131018907353279</v>
      </c>
      <c r="AC5" s="208" t="n">
        <f aca="false">AC3*AC4</f>
        <v>0.0131018907353279</v>
      </c>
      <c r="AD5" s="208" t="n">
        <f aca="false">AD3*AD4</f>
        <v>0.0131018907353279</v>
      </c>
      <c r="AE5" s="208" t="n">
        <f aca="false">AE3*AE4</f>
        <v>0.0131018907353279</v>
      </c>
      <c r="AF5" s="208" t="n">
        <f aca="false">AF3*AF4</f>
        <v>0.0131018907353279</v>
      </c>
      <c r="AG5" s="208" t="n">
        <f aca="false">AG3*AG4</f>
        <v>0.0131018907353279</v>
      </c>
      <c r="AH5" s="208" t="n">
        <f aca="false">AH3*AH4</f>
        <v>0.0131018907353279</v>
      </c>
      <c r="AI5" s="208" t="n">
        <f aca="false">AI3*AI4</f>
        <v>0.0131018907353279</v>
      </c>
      <c r="AJ5" s="208" t="n">
        <f aca="false">AJ3*AJ4</f>
        <v>0.0131018907353279</v>
      </c>
      <c r="AK5" s="208" t="n">
        <f aca="false">AK3*AK4</f>
        <v>0.0131018907353279</v>
      </c>
      <c r="AL5" s="208" t="n">
        <f aca="false">AL3*AL4</f>
        <v>0.0131018907353279</v>
      </c>
      <c r="AM5" s="208" t="n">
        <f aca="false">AM3*AM4</f>
        <v>0.0119612106433556</v>
      </c>
      <c r="AN5" s="208" t="n">
        <f aca="false">AN3*AN4</f>
        <v>0.0119612106433556</v>
      </c>
      <c r="AO5" s="208" t="n">
        <f aca="false">AO3*AO4</f>
        <v>0.0119612106433556</v>
      </c>
      <c r="AP5" s="208" t="n">
        <f aca="false">AP3*AP4</f>
        <v>0.0119612106433556</v>
      </c>
      <c r="AQ5" s="208" t="n">
        <f aca="false">AQ3*AQ4</f>
        <v>0.0119612106433556</v>
      </c>
      <c r="AR5" s="208" t="n">
        <f aca="false">AR3*AR4</f>
        <v>0.0119612106433556</v>
      </c>
      <c r="AS5" s="208" t="n">
        <f aca="false">AS3*AS4</f>
        <v>0.0119612106433556</v>
      </c>
      <c r="AT5" s="208" t="n">
        <f aca="false">AT3*AT4</f>
        <v>0.0119612106433556</v>
      </c>
      <c r="AU5" s="208" t="n">
        <f aca="false">AU3*AU4</f>
        <v>0.0119612106433556</v>
      </c>
      <c r="AV5" s="208" t="n">
        <f aca="false">AV3*AV4</f>
        <v>0.0119612106433556</v>
      </c>
      <c r="AW5" s="208" t="n">
        <f aca="false">AW3*AW4</f>
        <v>0.0119612106433556</v>
      </c>
      <c r="AX5" s="208" t="n">
        <f aca="false">AX3*AX4</f>
        <v>0.0119612106433556</v>
      </c>
      <c r="AY5" s="208" t="n">
        <f aca="false">AY3*AY4</f>
        <v>0.00848121808110791</v>
      </c>
      <c r="AZ5" s="208" t="n">
        <f aca="false">AZ3*AZ4</f>
        <v>0.00848121808110791</v>
      </c>
      <c r="BA5" s="208" t="n">
        <f aca="false">BA3*BA4</f>
        <v>0.00848121808110791</v>
      </c>
      <c r="BB5" s="208" t="n">
        <f aca="false">BB3*BB4</f>
        <v>0.00848121808110791</v>
      </c>
      <c r="BC5" s="208" t="n">
        <f aca="false">BC3*BC4</f>
        <v>0.00848121808110791</v>
      </c>
      <c r="BD5" s="208" t="n">
        <f aca="false">BD3*BD4</f>
        <v>0.00848121808110791</v>
      </c>
      <c r="BE5" s="208" t="n">
        <f aca="false">BE3*BE4</f>
        <v>0.00848121808110791</v>
      </c>
      <c r="BF5" s="208" t="n">
        <f aca="false">BF3*BF4</f>
        <v>0.00848121808110791</v>
      </c>
      <c r="BG5" s="208" t="n">
        <f aca="false">BG3*BG4</f>
        <v>0.00848121808110791</v>
      </c>
      <c r="BH5" s="208" t="n">
        <f aca="false">BH3*BH4</f>
        <v>0.00848121808110791</v>
      </c>
      <c r="BI5" s="208" t="n">
        <f aca="false">BI3*BI4</f>
        <v>0.00848121808110791</v>
      </c>
      <c r="BJ5" s="208" t="n">
        <f aca="false">BJ3*BJ4</f>
        <v>0.00848121808110791</v>
      </c>
    </row>
    <row r="7" customFormat="false" ht="13.5" hidden="false" customHeight="false" outlineLevel="0" collapsed="false">
      <c r="A7" s="202" t="s">
        <v>339</v>
      </c>
    </row>
    <row r="8" customFormat="false" ht="13.5" hidden="false" customHeight="false" outlineLevel="0" collapsed="false">
      <c r="A8" s="205" t="s">
        <v>340</v>
      </c>
      <c r="B8" s="209" t="n">
        <v>47</v>
      </c>
      <c r="C8" s="209" t="n">
        <f aca="false">B8+([9]Assumptions!$L$8-[9]Assumptions!$K$8)/12</f>
        <v>47.25</v>
      </c>
      <c r="D8" s="209" t="n">
        <f aca="false">C8+([9]Assumptions!$L$8-[9]Assumptions!$K$8)/12</f>
        <v>47.5</v>
      </c>
      <c r="E8" s="209" t="n">
        <f aca="false">D8+([9]Assumptions!$L$8-[9]Assumptions!$K$8)/12</f>
        <v>47.75</v>
      </c>
      <c r="F8" s="209" t="n">
        <f aca="false">E8+([9]Assumptions!$L$8-[9]Assumptions!$K$8)/12</f>
        <v>48</v>
      </c>
      <c r="G8" s="209" t="n">
        <f aca="false">F8+([9]Assumptions!$L$8-[9]Assumptions!$K$8)/12</f>
        <v>48.25</v>
      </c>
      <c r="H8" s="209" t="n">
        <f aca="false">G8+([9]Assumptions!$L$8-[9]Assumptions!$K$8)/12</f>
        <v>48.5</v>
      </c>
      <c r="I8" s="209" t="n">
        <f aca="false">H8+([9]Assumptions!$L$8-[9]Assumptions!$K$8)/12</f>
        <v>48.75</v>
      </c>
      <c r="J8" s="209" t="n">
        <f aca="false">I8+([9]Assumptions!$L$8-[9]Assumptions!$K$8)/12</f>
        <v>49</v>
      </c>
      <c r="K8" s="209" t="n">
        <f aca="false">J8+([9]Assumptions!$L$8-[9]Assumptions!$K$8)/12</f>
        <v>49.25</v>
      </c>
      <c r="L8" s="209" t="n">
        <f aca="false">K8+([9]Assumptions!$L$8-[9]Assumptions!$K$8)/12</f>
        <v>49.5</v>
      </c>
      <c r="M8" s="209" t="n">
        <f aca="false">L8+([9]Assumptions!$L$8-[9]Assumptions!$K$8)/12</f>
        <v>49.75</v>
      </c>
      <c r="N8" s="209" t="n">
        <f aca="false">M8+([9]Assumptions!$L$8-[9]Assumptions!$K$8)/12</f>
        <v>50</v>
      </c>
      <c r="O8" s="209" t="n">
        <f aca="false">N8+([9]Assumptions!$M$8-[9]Assumptions!$L$8)/12</f>
        <v>50.1666666666667</v>
      </c>
      <c r="P8" s="209" t="n">
        <f aca="false">O8+([9]Assumptions!$M$8-[9]Assumptions!$L$8)/12</f>
        <v>50.3333333333333</v>
      </c>
      <c r="Q8" s="209" t="n">
        <f aca="false">P8+([9]Assumptions!$M$8-[9]Assumptions!$L$8)/12</f>
        <v>50.5</v>
      </c>
      <c r="R8" s="209" t="n">
        <f aca="false">Q8+([9]Assumptions!$M$8-[9]Assumptions!$L$8)/12</f>
        <v>50.6666666666667</v>
      </c>
      <c r="S8" s="209" t="n">
        <f aca="false">R8+([9]Assumptions!$M$8-[9]Assumptions!$L$8)/12</f>
        <v>50.8333333333333</v>
      </c>
      <c r="T8" s="209" t="n">
        <f aca="false">S8+([9]Assumptions!$M$8-[9]Assumptions!$L$8)/12</f>
        <v>51</v>
      </c>
      <c r="U8" s="209" t="n">
        <f aca="false">T8+([9]Assumptions!$M$8-[9]Assumptions!$L$8)/12</f>
        <v>51.1666666666667</v>
      </c>
      <c r="V8" s="209" t="n">
        <f aca="false">U8+([9]Assumptions!$M$8-[9]Assumptions!$L$8)/12</f>
        <v>51.3333333333333</v>
      </c>
      <c r="W8" s="209" t="n">
        <f aca="false">V8+([9]Assumptions!$M$8-[9]Assumptions!$L$8)/12</f>
        <v>51.5</v>
      </c>
      <c r="X8" s="209" t="n">
        <f aca="false">W8+([9]Assumptions!$M$8-[9]Assumptions!$L$8)/12</f>
        <v>51.6666666666666</v>
      </c>
      <c r="Y8" s="209" t="n">
        <f aca="false">X8+([9]Assumptions!$M$8-[9]Assumptions!$L$8)/12</f>
        <v>51.8333333333333</v>
      </c>
      <c r="Z8" s="209" t="n">
        <f aca="false">Y8+([9]Assumptions!$M$8-[9]Assumptions!$L$8)/12</f>
        <v>52</v>
      </c>
      <c r="AA8" s="209" t="n">
        <f aca="false">Z8+([9]Assumptions!$N$8-[9]Assumptions!$M$8)/12</f>
        <v>52.25</v>
      </c>
      <c r="AB8" s="209" t="n">
        <f aca="false">AA8+([9]Assumptions!$N$8-[9]Assumptions!$M$8)/12</f>
        <v>52.5</v>
      </c>
      <c r="AC8" s="209" t="n">
        <f aca="false">AB8+([9]Assumptions!$N$8-[9]Assumptions!$M$8)/12</f>
        <v>52.75</v>
      </c>
      <c r="AD8" s="209" t="n">
        <f aca="false">AC8+([9]Assumptions!$N$8-[9]Assumptions!$M$8)/12</f>
        <v>53</v>
      </c>
      <c r="AE8" s="209" t="n">
        <f aca="false">AD8+([9]Assumptions!$N$8-[9]Assumptions!$M$8)/12</f>
        <v>53.25</v>
      </c>
      <c r="AF8" s="209" t="n">
        <f aca="false">AE8+([9]Assumptions!$N$8-[9]Assumptions!$M$8)/12</f>
        <v>53.5</v>
      </c>
      <c r="AG8" s="209" t="n">
        <f aca="false">AF8+([9]Assumptions!$N$8-[9]Assumptions!$M$8)/12</f>
        <v>53.75</v>
      </c>
      <c r="AH8" s="209" t="n">
        <f aca="false">AG8+([9]Assumptions!$N$8-[9]Assumptions!$M$8)/12</f>
        <v>54</v>
      </c>
      <c r="AI8" s="209" t="n">
        <f aca="false">AH8+([9]Assumptions!$N$8-[9]Assumptions!$M$8)/12</f>
        <v>54.25</v>
      </c>
      <c r="AJ8" s="209" t="n">
        <f aca="false">AI8+([9]Assumptions!$N$8-[9]Assumptions!$M$8)/12</f>
        <v>54.5</v>
      </c>
      <c r="AK8" s="209" t="n">
        <f aca="false">AJ8+([9]Assumptions!$N$8-[9]Assumptions!$M$8)/12</f>
        <v>54.75</v>
      </c>
      <c r="AL8" s="209" t="n">
        <f aca="false">AK8+([9]Assumptions!$N$8-[9]Assumptions!$M$8)/12</f>
        <v>55</v>
      </c>
      <c r="AM8" s="209" t="n">
        <f aca="false">AL8+([9]Assumptions!$O$8-[9]Assumptions!$N$8)/12</f>
        <v>55.4166666666666</v>
      </c>
      <c r="AN8" s="209" t="n">
        <f aca="false">AM8+([9]Assumptions!$O$8-[9]Assumptions!$N$8)/12</f>
        <v>55.8333333333333</v>
      </c>
      <c r="AO8" s="209" t="n">
        <f aca="false">AN8+([9]Assumptions!$O$8-[9]Assumptions!$N$8)/12</f>
        <v>56.25</v>
      </c>
      <c r="AP8" s="209" t="n">
        <f aca="false">AO8+([9]Assumptions!$O$8-[9]Assumptions!$N$8)/12</f>
        <v>56.6666666666666</v>
      </c>
      <c r="AQ8" s="209" t="n">
        <f aca="false">AP8+([9]Assumptions!$O$8-[9]Assumptions!$N$8)/12</f>
        <v>57.0833333333333</v>
      </c>
      <c r="AR8" s="209" t="n">
        <f aca="false">AQ8+([9]Assumptions!$O$8-[9]Assumptions!$N$8)/12</f>
        <v>57.5</v>
      </c>
      <c r="AS8" s="209" t="n">
        <f aca="false">AR8+([9]Assumptions!$O$8-[9]Assumptions!$N$8)/12</f>
        <v>57.9166666666666</v>
      </c>
      <c r="AT8" s="209" t="n">
        <f aca="false">AS8+([9]Assumptions!$O$8-[9]Assumptions!$N$8)/12</f>
        <v>58.3333333333333</v>
      </c>
      <c r="AU8" s="209" t="n">
        <f aca="false">AT8+([9]Assumptions!$O$8-[9]Assumptions!$N$8)/12</f>
        <v>58.75</v>
      </c>
      <c r="AV8" s="209" t="n">
        <f aca="false">AU8+([9]Assumptions!$O$8-[9]Assumptions!$N$8)/12</f>
        <v>59.1666666666666</v>
      </c>
      <c r="AW8" s="209" t="n">
        <f aca="false">AV8+([9]Assumptions!$O$8-[9]Assumptions!$N$8)/12</f>
        <v>59.5833333333333</v>
      </c>
      <c r="AX8" s="209" t="n">
        <f aca="false">AW8+([9]Assumptions!$O$8-[9]Assumptions!$N$8)/12</f>
        <v>59.9999999999999</v>
      </c>
      <c r="AY8" s="209" t="n">
        <f aca="false">AX8+([9]Assumptions!$P$8-[9]Assumptions!$O$8)/12</f>
        <v>60.4166666666666</v>
      </c>
      <c r="AZ8" s="209" t="n">
        <f aca="false">AY8+([9]Assumptions!$P$8-[9]Assumptions!$O$8)/12</f>
        <v>60.8333333333333</v>
      </c>
      <c r="BA8" s="209" t="n">
        <f aca="false">AZ8+([9]Assumptions!$P$8-[9]Assumptions!$O$8)/12</f>
        <v>61.2499999999999</v>
      </c>
      <c r="BB8" s="209" t="n">
        <f aca="false">BA8+([9]Assumptions!$P$8-[9]Assumptions!$O$8)/12</f>
        <v>61.6666666666666</v>
      </c>
      <c r="BC8" s="209" t="n">
        <f aca="false">BB8+([9]Assumptions!$P$8-[9]Assumptions!$O$8)/12</f>
        <v>62.0833333333333</v>
      </c>
      <c r="BD8" s="209" t="n">
        <f aca="false">BC8+([9]Assumptions!$P$8-[9]Assumptions!$O$8)/12</f>
        <v>62.4999999999999</v>
      </c>
      <c r="BE8" s="209" t="n">
        <f aca="false">BD8+([9]Assumptions!$P$8-[9]Assumptions!$O$8)/12</f>
        <v>62.9166666666666</v>
      </c>
      <c r="BF8" s="209" t="n">
        <f aca="false">BE8+([9]Assumptions!$P$8-[9]Assumptions!$O$8)/12</f>
        <v>63.3333333333333</v>
      </c>
      <c r="BG8" s="209" t="n">
        <f aca="false">BF8+([9]Assumptions!$P$8-[9]Assumptions!$O$8)/12</f>
        <v>63.7499999999999</v>
      </c>
      <c r="BH8" s="209" t="n">
        <f aca="false">BG8+([9]Assumptions!$P$8-[9]Assumptions!$O$8)/12</f>
        <v>64.1666666666666</v>
      </c>
      <c r="BI8" s="209" t="n">
        <f aca="false">BH8+([9]Assumptions!$P$8-[9]Assumptions!$O$8)/12</f>
        <v>64.5833333333333</v>
      </c>
      <c r="BJ8" s="209" t="n">
        <f aca="false">BI8+([9]Assumptions!$P$8-[9]Assumptions!$O$8)/12</f>
        <v>64.9999999999999</v>
      </c>
    </row>
    <row r="9" customFormat="false" ht="13.5" hidden="false" customHeight="false" outlineLevel="0" collapsed="false">
      <c r="A9" s="202" t="s">
        <v>341</v>
      </c>
      <c r="B9" s="210"/>
      <c r="C9" s="210" t="n">
        <f aca="false">(C8-B8)/C8</f>
        <v>0.00529100529100529</v>
      </c>
      <c r="D9" s="210" t="n">
        <f aca="false">(D8-C8)/D8</f>
        <v>0.00526315789473684</v>
      </c>
      <c r="E9" s="210" t="n">
        <f aca="false">(E8-D8)/E8</f>
        <v>0.00523560209424084</v>
      </c>
      <c r="F9" s="210" t="n">
        <f aca="false">(F8-E8)/F8</f>
        <v>0.00520833333333333</v>
      </c>
      <c r="G9" s="210" t="n">
        <f aca="false">(G8-F8)/G8</f>
        <v>0.00518134715025907</v>
      </c>
      <c r="H9" s="210" t="n">
        <f aca="false">(H8-G8)/H8</f>
        <v>0.00515463917525773</v>
      </c>
      <c r="I9" s="210" t="n">
        <f aca="false">(I8-H8)/I8</f>
        <v>0.00512820512820513</v>
      </c>
      <c r="J9" s="210" t="n">
        <f aca="false">(J8-I8)/J8</f>
        <v>0.00510204081632653</v>
      </c>
      <c r="K9" s="210" t="n">
        <f aca="false">(K8-J8)/K8</f>
        <v>0.0050761421319797</v>
      </c>
      <c r="L9" s="210" t="n">
        <f aca="false">(L8-K8)/L8</f>
        <v>0.00505050505050505</v>
      </c>
      <c r="M9" s="210" t="n">
        <f aca="false">(M8-L8)/M8</f>
        <v>0.0050251256281407</v>
      </c>
      <c r="N9" s="210" t="n">
        <f aca="false">(N8-M8)/N8</f>
        <v>0.005</v>
      </c>
      <c r="O9" s="210" t="n">
        <f aca="false">(O8-N8)/O8</f>
        <v>0.00332225913621258</v>
      </c>
      <c r="P9" s="210" t="n">
        <f aca="false">(P8-O8)/P8</f>
        <v>0.00331125827814565</v>
      </c>
      <c r="Q9" s="210" t="n">
        <f aca="false">(Q8-P8)/Q8</f>
        <v>0.00330033003300325</v>
      </c>
      <c r="R9" s="210" t="n">
        <f aca="false">(R8-Q8)/R8</f>
        <v>0.00328947368421048</v>
      </c>
      <c r="S9" s="210" t="n">
        <f aca="false">(S8-R8)/S8</f>
        <v>0.00327868852459012</v>
      </c>
      <c r="T9" s="210" t="n">
        <f aca="false">(T8-S8)/T8</f>
        <v>0.00326797385620911</v>
      </c>
      <c r="U9" s="210" t="n">
        <f aca="false">(U8-T8)/U8</f>
        <v>0.00325732899022797</v>
      </c>
      <c r="V9" s="210" t="n">
        <f aca="false">(V8-U8)/V8</f>
        <v>0.0032467532467532</v>
      </c>
      <c r="W9" s="210" t="n">
        <f aca="false">(W8-V8)/W8</f>
        <v>0.00323624595469251</v>
      </c>
      <c r="X9" s="210" t="n">
        <f aca="false">(X8-W8)/X8</f>
        <v>0.00322580645161286</v>
      </c>
      <c r="Y9" s="210" t="n">
        <f aca="false">(Y8-X8)/Y8</f>
        <v>0.00321543408360124</v>
      </c>
      <c r="Z9" s="210" t="n">
        <f aca="false">(Z8-Y8)/Z8</f>
        <v>0.00320512820512816</v>
      </c>
      <c r="AA9" s="210" t="n">
        <f aca="false">(AA8-Z8)/AA8</f>
        <v>0.00478468899521531</v>
      </c>
      <c r="AB9" s="210" t="n">
        <f aca="false">(AB8-AA8)/AB8</f>
        <v>0.00476190476190476</v>
      </c>
      <c r="AC9" s="210" t="n">
        <f aca="false">(AC8-AB8)/AC8</f>
        <v>0.004739336492891</v>
      </c>
      <c r="AD9" s="210" t="n">
        <f aca="false">(AD8-AC8)/AD8</f>
        <v>0.00471698113207547</v>
      </c>
      <c r="AE9" s="210" t="n">
        <f aca="false">(AE8-AD8)/AE8</f>
        <v>0.00469483568075118</v>
      </c>
      <c r="AF9" s="210" t="n">
        <f aca="false">(AF8-AE8)/AF8</f>
        <v>0.00467289719626168</v>
      </c>
      <c r="AG9" s="210" t="n">
        <f aca="false">(AG8-AF8)/AG8</f>
        <v>0.00465116279069768</v>
      </c>
      <c r="AH9" s="210" t="n">
        <f aca="false">(AH8-AG8)/AH8</f>
        <v>0.00462962962962963</v>
      </c>
      <c r="AI9" s="210" t="n">
        <f aca="false">(AI8-AH8)/AI8</f>
        <v>0.00460829493087558</v>
      </c>
      <c r="AJ9" s="210" t="n">
        <f aca="false">(AJ8-AI8)/AJ8</f>
        <v>0.00458715596330275</v>
      </c>
      <c r="AK9" s="210" t="n">
        <f aca="false">(AK8-AJ8)/AK8</f>
        <v>0.0045662100456621</v>
      </c>
      <c r="AL9" s="210" t="n">
        <f aca="false">(AL8-AK8)/AL8</f>
        <v>0.00454545454545455</v>
      </c>
      <c r="AM9" s="210" t="n">
        <f aca="false">(AM8-AL8)/AM8</f>
        <v>0.00751879699248116</v>
      </c>
      <c r="AN9" s="210" t="n">
        <f aca="false">(AN8-AM8)/AN8</f>
        <v>0.00746268656716414</v>
      </c>
      <c r="AO9" s="210" t="n">
        <f aca="false">(AO8-AN8)/AO8</f>
        <v>0.00740740740740737</v>
      </c>
      <c r="AP9" s="210" t="n">
        <f aca="false">(AP8-AO8)/AP8</f>
        <v>0.00735294117647055</v>
      </c>
      <c r="AQ9" s="210" t="n">
        <f aca="false">(AQ8-AP8)/AQ8</f>
        <v>0.00729927007299266</v>
      </c>
      <c r="AR9" s="210" t="n">
        <f aca="false">(AR8-AQ8)/AR8</f>
        <v>0.00724637681159417</v>
      </c>
      <c r="AS9" s="210" t="n">
        <f aca="false">(AS8-AR8)/AS8</f>
        <v>0.00719424460431651</v>
      </c>
      <c r="AT9" s="210" t="n">
        <f aca="false">(AT8-AS8)/AT8</f>
        <v>0.00714285714285711</v>
      </c>
      <c r="AU9" s="210" t="n">
        <f aca="false">(AU8-AT8)/AU8</f>
        <v>0.00709219858156025</v>
      </c>
      <c r="AV9" s="210" t="n">
        <f aca="false">(AV8-AU8)/AV8</f>
        <v>0.00704225352112673</v>
      </c>
      <c r="AW9" s="210" t="n">
        <f aca="false">(AW8-AV8)/AW8</f>
        <v>0.00699300699300696</v>
      </c>
      <c r="AX9" s="210" t="n">
        <f aca="false">(AX8-AW8)/AX8</f>
        <v>0.00694444444444441</v>
      </c>
      <c r="AY9" s="210" t="n">
        <f aca="false">(AY8-AX8)/AY8</f>
        <v>0.0068965517241379</v>
      </c>
      <c r="AZ9" s="210" t="n">
        <f aca="false">(AZ8-AY8)/AZ8</f>
        <v>0.00684931506849312</v>
      </c>
      <c r="BA9" s="210" t="n">
        <f aca="false">(BA8-AZ8)/BA8</f>
        <v>0.00680272108843534</v>
      </c>
      <c r="BB9" s="210" t="n">
        <f aca="false">(BB8-BA8)/BB8</f>
        <v>0.00675675675675673</v>
      </c>
      <c r="BC9" s="210" t="n">
        <f aca="false">(BC8-BB8)/BC8</f>
        <v>0.00671140939597312</v>
      </c>
      <c r="BD9" s="210" t="n">
        <f aca="false">(BD8-BC8)/BD8</f>
        <v>0.00666666666666664</v>
      </c>
      <c r="BE9" s="210" t="n">
        <f aca="false">(BE8-BD8)/BE8</f>
        <v>0.00662251655629136</v>
      </c>
      <c r="BF9" s="210" t="n">
        <f aca="false">(BF8-BE8)/BF8</f>
        <v>0.00657894736842102</v>
      </c>
      <c r="BG9" s="210" t="n">
        <f aca="false">(BG8-BF8)/BG8</f>
        <v>0.00653594771241827</v>
      </c>
      <c r="BH9" s="210" t="n">
        <f aca="false">(BH8-BG8)/BH8</f>
        <v>0.00649350649350646</v>
      </c>
      <c r="BI9" s="210" t="n">
        <f aca="false">(BI8-BH8)/BI8</f>
        <v>0.00645161290322589</v>
      </c>
      <c r="BJ9" s="210" t="n">
        <f aca="false">(BJ8-BI8)/BJ8</f>
        <v>0.00641025641025649</v>
      </c>
    </row>
    <row r="10" customFormat="false" ht="13.5" hidden="false" customHeight="false" outlineLevel="0" collapsed="false">
      <c r="A10" s="202" t="s">
        <v>342</v>
      </c>
      <c r="B10" s="211"/>
      <c r="C10" s="211" t="n">
        <v>0.5</v>
      </c>
      <c r="D10" s="211" t="n">
        <v>0.5</v>
      </c>
      <c r="E10" s="211" t="n">
        <v>0.5</v>
      </c>
      <c r="F10" s="211" t="n">
        <v>0.5</v>
      </c>
      <c r="G10" s="211" t="n">
        <v>0.5</v>
      </c>
      <c r="H10" s="211" t="n">
        <v>0.5</v>
      </c>
      <c r="I10" s="211" t="n">
        <v>0.5</v>
      </c>
      <c r="J10" s="211" t="n">
        <v>0.5</v>
      </c>
      <c r="K10" s="211" t="n">
        <v>0.5</v>
      </c>
      <c r="L10" s="211" t="n">
        <v>0.5</v>
      </c>
      <c r="M10" s="211" t="n">
        <v>0.5</v>
      </c>
      <c r="N10" s="211" t="n">
        <v>0.5</v>
      </c>
      <c r="O10" s="211" t="n">
        <v>0.5</v>
      </c>
      <c r="P10" s="211" t="n">
        <v>0.5</v>
      </c>
      <c r="Q10" s="211" t="n">
        <v>0.5</v>
      </c>
      <c r="R10" s="211" t="n">
        <v>0.5</v>
      </c>
      <c r="S10" s="211" t="n">
        <v>0.5</v>
      </c>
      <c r="T10" s="211" t="n">
        <v>0.5</v>
      </c>
      <c r="U10" s="211" t="n">
        <v>0.5</v>
      </c>
      <c r="V10" s="211" t="n">
        <v>0.5</v>
      </c>
      <c r="W10" s="211" t="n">
        <v>0.5</v>
      </c>
      <c r="X10" s="211" t="n">
        <v>0.5</v>
      </c>
      <c r="Y10" s="211" t="n">
        <v>0.5</v>
      </c>
      <c r="Z10" s="211" t="n">
        <v>0.5</v>
      </c>
      <c r="AA10" s="211" t="n">
        <v>0.5</v>
      </c>
      <c r="AB10" s="211" t="n">
        <v>0.5</v>
      </c>
      <c r="AC10" s="211" t="n">
        <v>0.5</v>
      </c>
      <c r="AD10" s="211" t="n">
        <v>0.5</v>
      </c>
      <c r="AE10" s="211" t="n">
        <v>0.5</v>
      </c>
      <c r="AF10" s="211" t="n">
        <v>0.5</v>
      </c>
      <c r="AG10" s="211" t="n">
        <v>0.5</v>
      </c>
      <c r="AH10" s="211" t="n">
        <v>0.5</v>
      </c>
      <c r="AI10" s="211" t="n">
        <v>0.5</v>
      </c>
      <c r="AJ10" s="211" t="n">
        <v>0.5</v>
      </c>
      <c r="AK10" s="211" t="n">
        <v>0.5</v>
      </c>
      <c r="AL10" s="211" t="n">
        <v>0.5</v>
      </c>
      <c r="AM10" s="211" t="n">
        <v>0.5</v>
      </c>
      <c r="AN10" s="211" t="n">
        <v>0.5</v>
      </c>
      <c r="AO10" s="211" t="n">
        <v>0.5</v>
      </c>
      <c r="AP10" s="211" t="n">
        <v>0.5</v>
      </c>
      <c r="AQ10" s="211" t="n">
        <v>0.5</v>
      </c>
      <c r="AR10" s="211" t="n">
        <v>0.5</v>
      </c>
      <c r="AS10" s="211" t="n">
        <v>0.5</v>
      </c>
      <c r="AT10" s="211" t="n">
        <v>0.5</v>
      </c>
      <c r="AU10" s="211" t="n">
        <v>0.5</v>
      </c>
      <c r="AV10" s="211" t="n">
        <v>0.5</v>
      </c>
      <c r="AW10" s="211" t="n">
        <v>0.5</v>
      </c>
      <c r="AX10" s="211" t="n">
        <v>0.5</v>
      </c>
      <c r="AY10" s="211" t="n">
        <v>0.5</v>
      </c>
      <c r="AZ10" s="211" t="n">
        <v>0.5</v>
      </c>
      <c r="BA10" s="211" t="n">
        <v>0.5</v>
      </c>
      <c r="BB10" s="211" t="n">
        <v>0.5</v>
      </c>
      <c r="BC10" s="211" t="n">
        <v>0.5</v>
      </c>
      <c r="BD10" s="211" t="n">
        <v>0.5</v>
      </c>
      <c r="BE10" s="211" t="n">
        <v>0.5</v>
      </c>
      <c r="BF10" s="211" t="n">
        <v>0.5</v>
      </c>
      <c r="BG10" s="211" t="n">
        <v>0.5</v>
      </c>
      <c r="BH10" s="211" t="n">
        <v>0.5</v>
      </c>
      <c r="BI10" s="211" t="n">
        <v>0.5</v>
      </c>
      <c r="BJ10" s="211" t="n">
        <v>0.5</v>
      </c>
    </row>
    <row r="11" customFormat="false" ht="13.5" hidden="false" customHeight="false" outlineLevel="0" collapsed="false">
      <c r="A11" s="207" t="s">
        <v>343</v>
      </c>
      <c r="B11" s="208"/>
      <c r="C11" s="208" t="n">
        <f aca="false">C10*C9</f>
        <v>0.00264550264550265</v>
      </c>
      <c r="D11" s="208" t="n">
        <f aca="false">D10*D9</f>
        <v>0.00263157894736842</v>
      </c>
      <c r="E11" s="208" t="n">
        <f aca="false">E10*E9</f>
        <v>0.00261780104712042</v>
      </c>
      <c r="F11" s="208" t="n">
        <f aca="false">F10*F9</f>
        <v>0.00260416666666667</v>
      </c>
      <c r="G11" s="208" t="n">
        <f aca="false">G10*G9</f>
        <v>0.00259067357512953</v>
      </c>
      <c r="H11" s="208" t="n">
        <f aca="false">H10*H9</f>
        <v>0.00257731958762887</v>
      </c>
      <c r="I11" s="208" t="n">
        <f aca="false">I10*I9</f>
        <v>0.00256410256410256</v>
      </c>
      <c r="J11" s="208" t="n">
        <f aca="false">J10*J9</f>
        <v>0.00255102040816327</v>
      </c>
      <c r="K11" s="208" t="n">
        <f aca="false">K10*K9</f>
        <v>0.00253807106598985</v>
      </c>
      <c r="L11" s="208" t="n">
        <f aca="false">L10*L9</f>
        <v>0.00252525252525253</v>
      </c>
      <c r="M11" s="208" t="n">
        <f aca="false">M10*M9</f>
        <v>0.00251256281407035</v>
      </c>
      <c r="N11" s="208" t="n">
        <f aca="false">N10*N9</f>
        <v>0.0025</v>
      </c>
      <c r="O11" s="208" t="n">
        <f aca="false">O10*O9</f>
        <v>0.00166112956810629</v>
      </c>
      <c r="P11" s="208" t="n">
        <f aca="false">P10*P9</f>
        <v>0.00165562913907282</v>
      </c>
      <c r="Q11" s="208" t="n">
        <f aca="false">Q10*Q9</f>
        <v>0.00165016501650163</v>
      </c>
      <c r="R11" s="208" t="n">
        <f aca="false">R10*R9</f>
        <v>0.00164473684210524</v>
      </c>
      <c r="S11" s="208" t="n">
        <f aca="false">S10*S9</f>
        <v>0.00163934426229506</v>
      </c>
      <c r="T11" s="208" t="n">
        <f aca="false">T10*T9</f>
        <v>0.00163398692810455</v>
      </c>
      <c r="U11" s="208" t="n">
        <f aca="false">U10*U9</f>
        <v>0.00162866449511398</v>
      </c>
      <c r="V11" s="208" t="n">
        <f aca="false">V10*V9</f>
        <v>0.0016233766233766</v>
      </c>
      <c r="W11" s="208" t="n">
        <f aca="false">W10*W9</f>
        <v>0.00161812297734626</v>
      </c>
      <c r="X11" s="208" t="n">
        <f aca="false">X10*X9</f>
        <v>0.00161290322580643</v>
      </c>
      <c r="Y11" s="208" t="n">
        <f aca="false">Y10*Y9</f>
        <v>0.00160771704180062</v>
      </c>
      <c r="Z11" s="208" t="n">
        <f aca="false">Z10*Z9</f>
        <v>0.00160256410256408</v>
      </c>
      <c r="AA11" s="208" t="n">
        <f aca="false">AA10*AA9</f>
        <v>0.00239234449760766</v>
      </c>
      <c r="AB11" s="208" t="n">
        <f aca="false">AB10*AB9</f>
        <v>0.00238095238095238</v>
      </c>
      <c r="AC11" s="208" t="n">
        <f aca="false">AC10*AC9</f>
        <v>0.0023696682464455</v>
      </c>
      <c r="AD11" s="208" t="n">
        <f aca="false">AD10*AD9</f>
        <v>0.00235849056603774</v>
      </c>
      <c r="AE11" s="208" t="n">
        <f aca="false">AE10*AE9</f>
        <v>0.00234741784037559</v>
      </c>
      <c r="AF11" s="208" t="n">
        <f aca="false">AF10*AF9</f>
        <v>0.00233644859813084</v>
      </c>
      <c r="AG11" s="208" t="n">
        <f aca="false">AG10*AG9</f>
        <v>0.00232558139534884</v>
      </c>
      <c r="AH11" s="208" t="n">
        <f aca="false">AH10*AH9</f>
        <v>0.00231481481481482</v>
      </c>
      <c r="AI11" s="208" t="n">
        <f aca="false">AI10*AI9</f>
        <v>0.00230414746543779</v>
      </c>
      <c r="AJ11" s="208" t="n">
        <f aca="false">AJ10*AJ9</f>
        <v>0.00229357798165138</v>
      </c>
      <c r="AK11" s="208" t="n">
        <f aca="false">AK10*AK9</f>
        <v>0.00228310502283105</v>
      </c>
      <c r="AL11" s="208" t="n">
        <f aca="false">AL10*AL9</f>
        <v>0.00227272727272727</v>
      </c>
      <c r="AM11" s="208" t="n">
        <f aca="false">AM10*AM9</f>
        <v>0.00375939849624058</v>
      </c>
      <c r="AN11" s="208" t="n">
        <f aca="false">AN10*AN9</f>
        <v>0.00373134328358207</v>
      </c>
      <c r="AO11" s="208" t="n">
        <f aca="false">AO10*AO9</f>
        <v>0.00370370370370369</v>
      </c>
      <c r="AP11" s="208" t="n">
        <f aca="false">AP10*AP9</f>
        <v>0.00367647058823528</v>
      </c>
      <c r="AQ11" s="208" t="n">
        <f aca="false">AQ10*AQ9</f>
        <v>0.00364963503649633</v>
      </c>
      <c r="AR11" s="208" t="n">
        <f aca="false">AR10*AR9</f>
        <v>0.00362318840579708</v>
      </c>
      <c r="AS11" s="208" t="n">
        <f aca="false">AS10*AS9</f>
        <v>0.00359712230215826</v>
      </c>
      <c r="AT11" s="208" t="n">
        <f aca="false">AT10*AT9</f>
        <v>0.00357142857142855</v>
      </c>
      <c r="AU11" s="208" t="n">
        <f aca="false">AU10*AU9</f>
        <v>0.00354609929078013</v>
      </c>
      <c r="AV11" s="208" t="n">
        <f aca="false">AV10*AV9</f>
        <v>0.00352112676056336</v>
      </c>
      <c r="AW11" s="208" t="n">
        <f aca="false">AW10*AW9</f>
        <v>0.00349650349650348</v>
      </c>
      <c r="AX11" s="208" t="n">
        <f aca="false">AX10*AX9</f>
        <v>0.00347222222222221</v>
      </c>
      <c r="AY11" s="208" t="n">
        <f aca="false">AY10*AY9</f>
        <v>0.00344827586206895</v>
      </c>
      <c r="AZ11" s="208" t="n">
        <f aca="false">AZ10*AZ9</f>
        <v>0.00342465753424656</v>
      </c>
      <c r="BA11" s="208" t="n">
        <f aca="false">BA10*BA9</f>
        <v>0.00340136054421767</v>
      </c>
      <c r="BB11" s="208" t="n">
        <f aca="false">BB10*BB9</f>
        <v>0.00337837837837836</v>
      </c>
      <c r="BC11" s="208" t="n">
        <f aca="false">BC10*BC9</f>
        <v>0.00335570469798656</v>
      </c>
      <c r="BD11" s="208" t="n">
        <f aca="false">BD10*BD9</f>
        <v>0.00333333333333332</v>
      </c>
      <c r="BE11" s="208" t="n">
        <f aca="false">BE10*BE9</f>
        <v>0.00331125827814568</v>
      </c>
      <c r="BF11" s="208" t="n">
        <f aca="false">BF10*BF9</f>
        <v>0.00328947368421051</v>
      </c>
      <c r="BG11" s="208" t="n">
        <f aca="false">BG10*BG9</f>
        <v>0.00326797385620914</v>
      </c>
      <c r="BH11" s="208" t="n">
        <f aca="false">BH10*BH9</f>
        <v>0.00324675324675323</v>
      </c>
      <c r="BI11" s="208" t="n">
        <f aca="false">BI10*BI9</f>
        <v>0.00322580645161294</v>
      </c>
      <c r="BJ11" s="208" t="n">
        <f aca="false">BJ10*BJ9</f>
        <v>0.00320512820512825</v>
      </c>
    </row>
    <row r="14" customFormat="false" ht="13.5" hidden="false" customHeight="false" outlineLevel="0" collapsed="false">
      <c r="A14" s="212" t="s">
        <v>344</v>
      </c>
    </row>
    <row r="15" customFormat="false" ht="13.5" hidden="false" customHeight="false" outlineLevel="0" collapsed="false">
      <c r="A15" s="213" t="s">
        <v>345</v>
      </c>
      <c r="B15" s="214" t="n">
        <v>0.075</v>
      </c>
      <c r="C15" s="214" t="n">
        <f aca="false">$B$15*SUM('Cash Outflow'!D5:D6)/SUM('Cash Outflow'!$C$5:$C$6)</f>
        <v>0.0323275862068966</v>
      </c>
      <c r="D15" s="214" t="n">
        <f aca="false">$B$15*SUM('Cash Outflow'!E5:E6)/SUM('Cash Outflow'!$C$5:$C$6)</f>
        <v>0.0426724137931035</v>
      </c>
      <c r="E15" s="214" t="n">
        <f aca="false">$B$15*SUM('Cash Outflow'!F5:F6)/SUM('Cash Outflow'!$C$5:$C$6)</f>
        <v>0</v>
      </c>
      <c r="F15" s="214" t="n">
        <f aca="false">$B$15*SUM('Cash Outflow'!G5:G6)/SUM('Cash Outflow'!$C$5:$C$6)</f>
        <v>0</v>
      </c>
      <c r="G15" s="214" t="n">
        <f aca="false">$B$15*SUM('Cash Outflow'!H5:H6)/SUM('Cash Outflow'!$C$5:$C$6)</f>
        <v>0</v>
      </c>
      <c r="H15" s="214" t="n">
        <f aca="false">$B$15*SUM('Cash Outflow'!I5:I6)/SUM('Cash Outflow'!$C$5:$C$6)</f>
        <v>0</v>
      </c>
      <c r="I15" s="214" t="n">
        <f aca="false">$B$15*SUM('Cash Outflow'!J5:J6)/SUM('Cash Outflow'!$C$5:$C$6)</f>
        <v>0</v>
      </c>
      <c r="J15" s="214" t="n">
        <f aca="false">$B$15*SUM('Cash Outflow'!K5:K6)/SUM('Cash Outflow'!$C$5:$C$6)</f>
        <v>0</v>
      </c>
      <c r="K15" s="214" t="n">
        <f aca="false">$B$15*SUM('Cash Outflow'!L5:L6)/SUM('Cash Outflow'!$C$5:$C$6)</f>
        <v>0</v>
      </c>
      <c r="L15" s="214" t="n">
        <f aca="false">$B$15*SUM('Cash Outflow'!M5:M6)/SUM('Cash Outflow'!$C$5:$C$6)</f>
        <v>0</v>
      </c>
      <c r="M15" s="214" t="n">
        <f aca="false">$B$15*SUM('Cash Outflow'!N5:N6)/SUM('Cash Outflow'!$C$5:$C$6)</f>
        <v>0</v>
      </c>
      <c r="N15" s="214" t="n">
        <f aca="false">$B$15*SUM('Cash Outflow'!O5:O6)/SUM('Cash Outflow'!$C$5:$C$6)</f>
        <v>0</v>
      </c>
      <c r="O15" s="214" t="n">
        <f aca="false">$B$15*SUM('Cash Outflow'!P5:P6)/SUM('Cash Outflow'!$C$5:$C$6)</f>
        <v>0</v>
      </c>
      <c r="P15" s="214" t="n">
        <f aca="false">$B$15*SUM('Cash Outflow'!Q5:Q6)/SUM('Cash Outflow'!$C$5:$C$6)</f>
        <v>0</v>
      </c>
      <c r="Q15" s="214" t="n">
        <f aca="false">$B$15*SUM('Cash Outflow'!R5:R6)/SUM('Cash Outflow'!$C$5:$C$6)</f>
        <v>0</v>
      </c>
      <c r="R15" s="214" t="n">
        <f aca="false">$B$15*SUM('Cash Outflow'!S5:S6)/SUM('Cash Outflow'!$C$5:$C$6)</f>
        <v>0</v>
      </c>
      <c r="S15" s="214" t="n">
        <f aca="false">$B$15*SUM('Cash Outflow'!T5:T6)/SUM('Cash Outflow'!$C$5:$C$6)</f>
        <v>0</v>
      </c>
      <c r="T15" s="214" t="n">
        <f aca="false">$B$15*SUM('Cash Outflow'!U5:U6)/SUM('Cash Outflow'!$C$5:$C$6)</f>
        <v>0</v>
      </c>
      <c r="U15" s="214" t="n">
        <f aca="false">$B$15*SUM('Cash Outflow'!V5:V6)/SUM('Cash Outflow'!$C$5:$C$6)</f>
        <v>0</v>
      </c>
      <c r="V15" s="214" t="n">
        <f aca="false">$B$15*SUM('Cash Outflow'!W5:W6)/SUM('Cash Outflow'!$C$5:$C$6)</f>
        <v>0</v>
      </c>
      <c r="W15" s="214" t="n">
        <f aca="false">$B$15*SUM('Cash Outflow'!X5:X6)/SUM('Cash Outflow'!$C$5:$C$6)</f>
        <v>0</v>
      </c>
      <c r="X15" s="214" t="n">
        <f aca="false">$B$15*SUM('Cash Outflow'!Y5:Y6)/SUM('Cash Outflow'!$C$5:$C$6)</f>
        <v>0</v>
      </c>
      <c r="Y15" s="214" t="n">
        <f aca="false">$B$15*SUM('Cash Outflow'!Z5:Z6)/SUM('Cash Outflow'!$C$5:$C$6)</f>
        <v>0</v>
      </c>
      <c r="Z15" s="214" t="n">
        <f aca="false">$B$15*SUM('Cash Outflow'!AA5:AA6)/SUM('Cash Outflow'!$C$5:$C$6)</f>
        <v>0</v>
      </c>
      <c r="AA15" s="214" t="n">
        <f aca="false">$B$15*SUM('Cash Outflow'!AB5:AB6)/SUM('Cash Outflow'!$C$5:$C$6)</f>
        <v>0</v>
      </c>
      <c r="AB15" s="214" t="n">
        <f aca="false">$B$15*SUM('Cash Outflow'!AC5:AC6)/SUM('Cash Outflow'!$C$5:$C$6)</f>
        <v>0</v>
      </c>
      <c r="AC15" s="214" t="n">
        <f aca="false">$B$15*SUM('Cash Outflow'!AD5:AD6)/SUM('Cash Outflow'!$C$5:$C$6)</f>
        <v>0</v>
      </c>
      <c r="AD15" s="214" t="n">
        <f aca="false">$B$15*SUM('Cash Outflow'!AE5:AE6)/SUM('Cash Outflow'!$C$5:$C$6)</f>
        <v>0</v>
      </c>
      <c r="AE15" s="214" t="n">
        <f aca="false">$B$15*SUM('Cash Outflow'!AF5:AF6)/SUM('Cash Outflow'!$C$5:$C$6)</f>
        <v>0</v>
      </c>
      <c r="AF15" s="214" t="n">
        <f aca="false">$B$15*SUM('Cash Outflow'!AG5:AG6)/SUM('Cash Outflow'!$C$5:$C$6)</f>
        <v>0</v>
      </c>
      <c r="AG15" s="214" t="n">
        <f aca="false">$B$15*SUM('Cash Outflow'!AH5:AH6)/SUM('Cash Outflow'!$C$5:$C$6)</f>
        <v>0</v>
      </c>
      <c r="AH15" s="214" t="n">
        <f aca="false">$B$15*SUM('Cash Outflow'!AI5:AI6)/SUM('Cash Outflow'!$C$5:$C$6)</f>
        <v>0</v>
      </c>
      <c r="AI15" s="214" t="n">
        <f aca="false">$B$15*SUM('Cash Outflow'!AJ5:AJ6)/SUM('Cash Outflow'!$C$5:$C$6)</f>
        <v>0</v>
      </c>
      <c r="AJ15" s="214" t="n">
        <f aca="false">$B$15*SUM('Cash Outflow'!AK5:AK6)/SUM('Cash Outflow'!$C$5:$C$6)</f>
        <v>0</v>
      </c>
      <c r="AK15" s="214" t="n">
        <f aca="false">$B$15*SUM('Cash Outflow'!AL5:AL6)/SUM('Cash Outflow'!$C$5:$C$6)</f>
        <v>0</v>
      </c>
      <c r="AL15" s="214" t="n">
        <f aca="false">$B$15*SUM('Cash Outflow'!AM5:AM6)/SUM('Cash Outflow'!$C$5:$C$6)</f>
        <v>0</v>
      </c>
      <c r="AM15" s="214" t="n">
        <f aca="false">$B$15*SUM('Cash Outflow'!AN5:AN6)/SUM('Cash Outflow'!$C$5:$C$6)</f>
        <v>0</v>
      </c>
      <c r="AN15" s="214" t="n">
        <f aca="false">$B$15*SUM('Cash Outflow'!AO5:AO6)/SUM('Cash Outflow'!$C$5:$C$6)</f>
        <v>0</v>
      </c>
      <c r="AO15" s="214" t="n">
        <f aca="false">$B$15*SUM('Cash Outflow'!AP5:AP6)/SUM('Cash Outflow'!$C$5:$C$6)</f>
        <v>0</v>
      </c>
      <c r="AP15" s="214" t="n">
        <f aca="false">$B$15*SUM('Cash Outflow'!AQ5:AQ6)/SUM('Cash Outflow'!$C$5:$C$6)</f>
        <v>0</v>
      </c>
      <c r="AQ15" s="214" t="n">
        <f aca="false">$B$15*SUM('Cash Outflow'!AR5:AR6)/SUM('Cash Outflow'!$C$5:$C$6)</f>
        <v>0</v>
      </c>
      <c r="AR15" s="214" t="n">
        <f aca="false">$B$15*SUM('Cash Outflow'!AS5:AS6)/SUM('Cash Outflow'!$C$5:$C$6)</f>
        <v>0</v>
      </c>
      <c r="AS15" s="214" t="n">
        <f aca="false">$B$15*SUM('Cash Outflow'!AT5:AT6)/SUM('Cash Outflow'!$C$5:$C$6)</f>
        <v>0</v>
      </c>
      <c r="AT15" s="214" t="n">
        <f aca="false">$B$15*SUM('Cash Outflow'!AU5:AU6)/SUM('Cash Outflow'!$C$5:$C$6)</f>
        <v>0</v>
      </c>
      <c r="AU15" s="214" t="n">
        <f aca="false">$B$15*SUM('Cash Outflow'!AV5:AV6)/SUM('Cash Outflow'!$C$5:$C$6)</f>
        <v>0</v>
      </c>
      <c r="AV15" s="214" t="n">
        <f aca="false">$B$15*SUM('Cash Outflow'!AW5:AW6)/SUM('Cash Outflow'!$C$5:$C$6)</f>
        <v>0</v>
      </c>
      <c r="AW15" s="214" t="n">
        <f aca="false">$B$15*SUM('Cash Outflow'!AX5:AX6)/SUM('Cash Outflow'!$C$5:$C$6)</f>
        <v>0</v>
      </c>
      <c r="AX15" s="214" t="n">
        <f aca="false">$B$15*SUM('Cash Outflow'!AY5:AY6)/SUM('Cash Outflow'!$C$5:$C$6)</f>
        <v>0</v>
      </c>
      <c r="AY15" s="214" t="n">
        <f aca="false">$B$15*SUM('Cash Outflow'!AZ5:AZ6)/SUM('Cash Outflow'!$C$5:$C$6)</f>
        <v>0</v>
      </c>
      <c r="AZ15" s="214" t="n">
        <f aca="false">$B$15*SUM('Cash Outflow'!BA5:BA6)/SUM('Cash Outflow'!$C$5:$C$6)</f>
        <v>0</v>
      </c>
      <c r="BA15" s="214" t="n">
        <f aca="false">$B$15*SUM('Cash Outflow'!BB5:BB6)/SUM('Cash Outflow'!$C$5:$C$6)</f>
        <v>0</v>
      </c>
      <c r="BB15" s="214" t="n">
        <f aca="false">$B$15*SUM('Cash Outflow'!BC5:BC6)/SUM('Cash Outflow'!$C$5:$C$6)</f>
        <v>0</v>
      </c>
      <c r="BC15" s="214" t="n">
        <f aca="false">$B$15*SUM('Cash Outflow'!BD5:BD6)/SUM('Cash Outflow'!$C$5:$C$6)</f>
        <v>0</v>
      </c>
      <c r="BD15" s="214" t="n">
        <f aca="false">$B$15*SUM('Cash Outflow'!BE5:BE6)/SUM('Cash Outflow'!$C$5:$C$6)</f>
        <v>0</v>
      </c>
      <c r="BE15" s="214" t="n">
        <f aca="false">$B$15*SUM('Cash Outflow'!BF5:BF6)/SUM('Cash Outflow'!$C$5:$C$6)</f>
        <v>0</v>
      </c>
      <c r="BF15" s="214" t="n">
        <f aca="false">$B$15*SUM('Cash Outflow'!BG5:BG6)/SUM('Cash Outflow'!$C$5:$C$6)</f>
        <v>0</v>
      </c>
      <c r="BG15" s="214" t="n">
        <f aca="false">$B$15*SUM('Cash Outflow'!BH5:BH6)/SUM('Cash Outflow'!$C$5:$C$6)</f>
        <v>0</v>
      </c>
      <c r="BH15" s="214" t="n">
        <f aca="false">$B$15*SUM('Cash Outflow'!BI5:BI6)/SUM('Cash Outflow'!$C$5:$C$6)</f>
        <v>0</v>
      </c>
      <c r="BI15" s="214" t="n">
        <f aca="false">$B$15*SUM('Cash Outflow'!BJ5:BJ6)/SUM('Cash Outflow'!$C$5:$C$6)</f>
        <v>0</v>
      </c>
      <c r="BJ15" s="214" t="n">
        <f aca="false">$B$15*SUM('Cash Outflow'!BK5:BK6)/SUM('Cash Outflow'!$C$5:$C$6)</f>
        <v>0</v>
      </c>
    </row>
    <row r="16" customFormat="false" ht="13.5" hidden="false" customHeight="false" outlineLevel="0" collapsed="false">
      <c r="A16" s="213" t="s">
        <v>346</v>
      </c>
      <c r="B16" s="214" t="n">
        <v>0.075</v>
      </c>
      <c r="C16" s="214" t="n">
        <f aca="false">$B$16*SUM('Cash Outflow'!D7:D11)/SUM('Cash Outflow'!$C$7:$C$11)</f>
        <v>0</v>
      </c>
      <c r="D16" s="214" t="n">
        <f aca="false">$B$16*SUM('Cash Outflow'!E7:E11)/SUM('Cash Outflow'!$C$7:$C$11)</f>
        <v>0</v>
      </c>
      <c r="E16" s="214" t="n">
        <f aca="false">$B$16*SUM('Cash Outflow'!F7:F11)/SUM('Cash Outflow'!$C$7:$C$11)</f>
        <v>0.0103021978021978</v>
      </c>
      <c r="F16" s="214" t="n">
        <f aca="false">$B$16*SUM('Cash Outflow'!G7:G11)/SUM('Cash Outflow'!$C$7:$C$11)</f>
        <v>0.0103021978021978</v>
      </c>
      <c r="G16" s="214" t="n">
        <f aca="false">$B$16*SUM('Cash Outflow'!H7:H11)/SUM('Cash Outflow'!$C$7:$C$11)</f>
        <v>0.00906593406593407</v>
      </c>
      <c r="H16" s="214" t="n">
        <f aca="false">$B$16*SUM('Cash Outflow'!I7:I11)/SUM('Cash Outflow'!$C$7:$C$11)</f>
        <v>0.00906593406593407</v>
      </c>
      <c r="I16" s="214" t="n">
        <f aca="false">$B$16*SUM('Cash Outflow'!J7:J11)/SUM('Cash Outflow'!$C$7:$C$11)</f>
        <v>0.00906593406593407</v>
      </c>
      <c r="J16" s="214" t="n">
        <f aca="false">$B$16*SUM('Cash Outflow'!K7:K11)/SUM('Cash Outflow'!$C$7:$C$11)</f>
        <v>0.00906593406593407</v>
      </c>
      <c r="K16" s="214" t="n">
        <f aca="false">$B$16*SUM('Cash Outflow'!L7:L11)/SUM('Cash Outflow'!$C$7:$C$11)</f>
        <v>0.00906593406593407</v>
      </c>
      <c r="L16" s="214" t="n">
        <f aca="false">$B$16*SUM('Cash Outflow'!M7:M11)/SUM('Cash Outflow'!$C$7:$C$11)</f>
        <v>0.00906593406593407</v>
      </c>
      <c r="M16" s="214" t="n">
        <f aca="false">$B$16*SUM('Cash Outflow'!N7:N11)/SUM('Cash Outflow'!$C$7:$C$11)</f>
        <v>0</v>
      </c>
      <c r="N16" s="214" t="n">
        <f aca="false">$B$16*SUM('Cash Outflow'!O7:O11)/SUM('Cash Outflow'!$C$7:$C$11)</f>
        <v>0</v>
      </c>
      <c r="O16" s="214" t="n">
        <f aca="false">$B$16*SUM('Cash Outflow'!P7:P11)/SUM('Cash Outflow'!$C$7:$C$11)</f>
        <v>0</v>
      </c>
      <c r="P16" s="214" t="n">
        <f aca="false">$B$16*SUM('Cash Outflow'!Q7:Q11)/SUM('Cash Outflow'!$C$7:$C$11)</f>
        <v>0</v>
      </c>
      <c r="Q16" s="214" t="n">
        <f aca="false">$B$16*SUM('Cash Outflow'!R7:R11)/SUM('Cash Outflow'!$C$7:$C$11)</f>
        <v>0</v>
      </c>
      <c r="R16" s="214" t="n">
        <f aca="false">$B$16*SUM('Cash Outflow'!S7:S11)/SUM('Cash Outflow'!$C$7:$C$11)</f>
        <v>0</v>
      </c>
      <c r="S16" s="214" t="n">
        <f aca="false">$B$16*SUM('Cash Outflow'!T7:T11)/SUM('Cash Outflow'!$C$7:$C$11)</f>
        <v>0</v>
      </c>
      <c r="T16" s="214" t="n">
        <f aca="false">$B$16*SUM('Cash Outflow'!U7:U11)/SUM('Cash Outflow'!$C$7:$C$11)</f>
        <v>0</v>
      </c>
      <c r="U16" s="214" t="n">
        <f aca="false">$B$16*SUM('Cash Outflow'!V7:V11)/SUM('Cash Outflow'!$C$7:$C$11)</f>
        <v>0</v>
      </c>
      <c r="V16" s="214" t="n">
        <f aca="false">$B$16*SUM('Cash Outflow'!W7:W11)/SUM('Cash Outflow'!$C$7:$C$11)</f>
        <v>0</v>
      </c>
      <c r="W16" s="214" t="n">
        <f aca="false">$B$16*SUM('Cash Outflow'!X7:X11)/SUM('Cash Outflow'!$C$7:$C$11)</f>
        <v>0</v>
      </c>
      <c r="X16" s="214" t="n">
        <f aca="false">$B$16*SUM('Cash Outflow'!Y7:Y11)/SUM('Cash Outflow'!$C$7:$C$11)</f>
        <v>0</v>
      </c>
      <c r="Y16" s="214" t="n">
        <f aca="false">$B$16*SUM('Cash Outflow'!Z7:Z11)/SUM('Cash Outflow'!$C$7:$C$11)</f>
        <v>0</v>
      </c>
      <c r="Z16" s="214" t="n">
        <f aca="false">$B$16*SUM('Cash Outflow'!AA7:AA11)/SUM('Cash Outflow'!$C$7:$C$11)</f>
        <v>0</v>
      </c>
      <c r="AA16" s="214" t="n">
        <f aca="false">$B$16*SUM('Cash Outflow'!AB7:AB11)/SUM('Cash Outflow'!$C$7:$C$11)</f>
        <v>0</v>
      </c>
      <c r="AB16" s="214" t="n">
        <f aca="false">$B$16*SUM('Cash Outflow'!AC7:AC11)/SUM('Cash Outflow'!$C$7:$C$11)</f>
        <v>0</v>
      </c>
      <c r="AC16" s="214" t="n">
        <f aca="false">$B$16*SUM('Cash Outflow'!AD7:AD11)/SUM('Cash Outflow'!$C$7:$C$11)</f>
        <v>0</v>
      </c>
      <c r="AD16" s="214" t="n">
        <f aca="false">$B$16*SUM('Cash Outflow'!AE7:AE11)/SUM('Cash Outflow'!$C$7:$C$11)</f>
        <v>0</v>
      </c>
      <c r="AE16" s="214" t="n">
        <f aca="false">$B$16*SUM('Cash Outflow'!AF7:AF11)/SUM('Cash Outflow'!$C$7:$C$11)</f>
        <v>0</v>
      </c>
      <c r="AF16" s="214" t="n">
        <f aca="false">$B$16*SUM('Cash Outflow'!AG7:AG11)/SUM('Cash Outflow'!$C$7:$C$11)</f>
        <v>0</v>
      </c>
      <c r="AG16" s="214" t="n">
        <f aca="false">$B$16*SUM('Cash Outflow'!AH7:AH11)/SUM('Cash Outflow'!$C$7:$C$11)</f>
        <v>0</v>
      </c>
      <c r="AH16" s="214" t="n">
        <f aca="false">$B$16*SUM('Cash Outflow'!AI7:AI11)/SUM('Cash Outflow'!$C$7:$C$11)</f>
        <v>0</v>
      </c>
      <c r="AI16" s="214" t="n">
        <f aca="false">$B$16*SUM('Cash Outflow'!AJ7:AJ11)/SUM('Cash Outflow'!$C$7:$C$11)</f>
        <v>0</v>
      </c>
      <c r="AJ16" s="214" t="n">
        <f aca="false">$B$16*SUM('Cash Outflow'!AK7:AK11)/SUM('Cash Outflow'!$C$7:$C$11)</f>
        <v>0</v>
      </c>
      <c r="AK16" s="214" t="n">
        <f aca="false">$B$16*SUM('Cash Outflow'!AL7:AL11)/SUM('Cash Outflow'!$C$7:$C$11)</f>
        <v>0</v>
      </c>
      <c r="AL16" s="214" t="n">
        <f aca="false">$B$16*SUM('Cash Outflow'!AM7:AM11)/SUM('Cash Outflow'!$C$7:$C$11)</f>
        <v>0</v>
      </c>
      <c r="AM16" s="214" t="n">
        <f aca="false">$B$16*SUM('Cash Outflow'!AN7:AN11)/SUM('Cash Outflow'!$C$7:$C$11)</f>
        <v>0</v>
      </c>
      <c r="AN16" s="214" t="n">
        <f aca="false">$B$16*SUM('Cash Outflow'!AO7:AO11)/SUM('Cash Outflow'!$C$7:$C$11)</f>
        <v>0</v>
      </c>
      <c r="AO16" s="214" t="n">
        <f aca="false">$B$16*SUM('Cash Outflow'!AP7:AP11)/SUM('Cash Outflow'!$C$7:$C$11)</f>
        <v>0</v>
      </c>
      <c r="AP16" s="214" t="n">
        <f aca="false">$B$16*SUM('Cash Outflow'!AQ7:AQ11)/SUM('Cash Outflow'!$C$7:$C$11)</f>
        <v>0</v>
      </c>
      <c r="AQ16" s="214" t="n">
        <f aca="false">$B$16*SUM('Cash Outflow'!AR7:AR11)/SUM('Cash Outflow'!$C$7:$C$11)</f>
        <v>0</v>
      </c>
      <c r="AR16" s="214" t="n">
        <f aca="false">$B$16*SUM('Cash Outflow'!AS7:AS11)/SUM('Cash Outflow'!$C$7:$C$11)</f>
        <v>0</v>
      </c>
      <c r="AS16" s="214" t="n">
        <f aca="false">$B$16*SUM('Cash Outflow'!AT7:AT11)/SUM('Cash Outflow'!$C$7:$C$11)</f>
        <v>0</v>
      </c>
      <c r="AT16" s="214" t="n">
        <f aca="false">$B$16*SUM('Cash Outflow'!AU7:AU11)/SUM('Cash Outflow'!$C$7:$C$11)</f>
        <v>0</v>
      </c>
      <c r="AU16" s="214" t="n">
        <f aca="false">$B$16*SUM('Cash Outflow'!AV7:AV11)/SUM('Cash Outflow'!$C$7:$C$11)</f>
        <v>0</v>
      </c>
      <c r="AV16" s="214" t="n">
        <f aca="false">$B$16*SUM('Cash Outflow'!AW7:AW11)/SUM('Cash Outflow'!$C$7:$C$11)</f>
        <v>0</v>
      </c>
      <c r="AW16" s="214" t="n">
        <f aca="false">$B$16*SUM('Cash Outflow'!AX7:AX11)/SUM('Cash Outflow'!$C$7:$C$11)</f>
        <v>0</v>
      </c>
      <c r="AX16" s="214" t="n">
        <f aca="false">$B$16*SUM('Cash Outflow'!AY7:AY11)/SUM('Cash Outflow'!$C$7:$C$11)</f>
        <v>0</v>
      </c>
      <c r="AY16" s="214" t="n">
        <f aca="false">$B$16*SUM('Cash Outflow'!AZ7:AZ11)/SUM('Cash Outflow'!$C$7:$C$11)</f>
        <v>0</v>
      </c>
      <c r="AZ16" s="214" t="n">
        <f aca="false">$B$16*SUM('Cash Outflow'!BA7:BA11)/SUM('Cash Outflow'!$C$7:$C$11)</f>
        <v>0</v>
      </c>
      <c r="BA16" s="214" t="n">
        <f aca="false">$B$16*SUM('Cash Outflow'!BB7:BB11)/SUM('Cash Outflow'!$C$7:$C$11)</f>
        <v>0</v>
      </c>
      <c r="BB16" s="214" t="n">
        <f aca="false">$B$16*SUM('Cash Outflow'!BC7:BC11)/SUM('Cash Outflow'!$C$7:$C$11)</f>
        <v>0</v>
      </c>
      <c r="BC16" s="214" t="n">
        <f aca="false">$B$16*SUM('Cash Outflow'!BD7:BD11)/SUM('Cash Outflow'!$C$7:$C$11)</f>
        <v>0</v>
      </c>
      <c r="BD16" s="214" t="n">
        <f aca="false">$B$16*SUM('Cash Outflow'!BE7:BE11)/SUM('Cash Outflow'!$C$7:$C$11)</f>
        <v>0</v>
      </c>
      <c r="BE16" s="214" t="n">
        <f aca="false">$B$16*SUM('Cash Outflow'!BF7:BF11)/SUM('Cash Outflow'!$C$7:$C$11)</f>
        <v>0</v>
      </c>
      <c r="BF16" s="214" t="n">
        <f aca="false">$B$16*SUM('Cash Outflow'!BG7:BG11)/SUM('Cash Outflow'!$C$7:$C$11)</f>
        <v>0</v>
      </c>
      <c r="BG16" s="214" t="n">
        <f aca="false">$B$16*SUM('Cash Outflow'!BH7:BH11)/SUM('Cash Outflow'!$C$7:$C$11)</f>
        <v>0</v>
      </c>
      <c r="BH16" s="214" t="n">
        <f aca="false">$B$16*SUM('Cash Outflow'!BI7:BI11)/SUM('Cash Outflow'!$C$7:$C$11)</f>
        <v>0</v>
      </c>
      <c r="BI16" s="214" t="n">
        <f aca="false">$B$16*SUM('Cash Outflow'!BJ7:BJ11)/SUM('Cash Outflow'!$C$7:$C$11)</f>
        <v>0</v>
      </c>
      <c r="BJ16" s="214" t="n">
        <f aca="false">$B$16*SUM('Cash Outflow'!BK7:BK11)/SUM('Cash Outflow'!$C$7:$C$11)</f>
        <v>0</v>
      </c>
    </row>
    <row r="17" customFormat="false" ht="13.5" hidden="false" customHeight="false" outlineLevel="0" collapsed="false">
      <c r="A17" s="213" t="s">
        <v>347</v>
      </c>
      <c r="B17" s="214" t="n">
        <v>0.125</v>
      </c>
      <c r="C17" s="214" t="n">
        <f aca="false">'Price Increase'!$B$17*SUM('Cash Outflow'!D12:D16)/SUM('Cash Outflow'!$C$12:$C$16)</f>
        <v>0</v>
      </c>
      <c r="D17" s="214" t="n">
        <f aca="false">'Price Increase'!$B$17*SUM('Cash Outflow'!E12:E16)/SUM('Cash Outflow'!$C$12:$C$16)</f>
        <v>0</v>
      </c>
      <c r="E17" s="214" t="n">
        <f aca="false">'Price Increase'!$B$17*SUM('Cash Outflow'!F12:F16)/SUM('Cash Outflow'!$C$12:$C$16)</f>
        <v>0</v>
      </c>
      <c r="F17" s="214" t="n">
        <f aca="false">'Price Increase'!$B$17*SUM('Cash Outflow'!G12:G16)/SUM('Cash Outflow'!$C$12:$C$16)</f>
        <v>0</v>
      </c>
      <c r="G17" s="214" t="n">
        <f aca="false">'Price Increase'!$B$17*SUM('Cash Outflow'!H12:H16)/SUM('Cash Outflow'!$C$12:$C$16)</f>
        <v>0</v>
      </c>
      <c r="H17" s="214" t="n">
        <f aca="false">'Price Increase'!$B$17*SUM('Cash Outflow'!I12:I16)/SUM('Cash Outflow'!$C$12:$C$16)</f>
        <v>0</v>
      </c>
      <c r="I17" s="214" t="n">
        <f aca="false">'Price Increase'!$B$17*SUM('Cash Outflow'!J12:J16)/SUM('Cash Outflow'!$C$12:$C$16)</f>
        <v>0</v>
      </c>
      <c r="J17" s="214" t="n">
        <f aca="false">'Price Increase'!$B$17*SUM('Cash Outflow'!K12:K16)/SUM('Cash Outflow'!$C$12:$C$16)</f>
        <v>0</v>
      </c>
      <c r="K17" s="214" t="n">
        <f aca="false">'Price Increase'!$B$17*SUM('Cash Outflow'!L12:L16)/SUM('Cash Outflow'!$C$12:$C$16)</f>
        <v>0</v>
      </c>
      <c r="L17" s="214" t="n">
        <f aca="false">'Price Increase'!$B$17*SUM('Cash Outflow'!M12:M16)/SUM('Cash Outflow'!$C$12:$C$16)</f>
        <v>0</v>
      </c>
      <c r="M17" s="214" t="n">
        <f aca="false">'Price Increase'!$B$17*SUM('Cash Outflow'!N12:N16)/SUM('Cash Outflow'!$C$12:$C$16)</f>
        <v>0.05</v>
      </c>
      <c r="N17" s="214" t="n">
        <f aca="false">'Price Increase'!$B$17*SUM('Cash Outflow'!O12:O16)/SUM('Cash Outflow'!$C$12:$C$16)</f>
        <v>0.05</v>
      </c>
      <c r="O17" s="214" t="n">
        <f aca="false">'Price Increase'!$B$17*SUM('Cash Outflow'!P12:P16)/SUM('Cash Outflow'!$C$12:$C$16)</f>
        <v>0.025</v>
      </c>
      <c r="P17" s="214" t="n">
        <f aca="false">'Price Increase'!$B$17*SUM('Cash Outflow'!Q12:Q16)/SUM('Cash Outflow'!$C$12:$C$16)</f>
        <v>0</v>
      </c>
      <c r="Q17" s="214" t="n">
        <f aca="false">'Price Increase'!$B$17*SUM('Cash Outflow'!R12:R16)/SUM('Cash Outflow'!$C$12:$C$16)</f>
        <v>0</v>
      </c>
      <c r="R17" s="214" t="n">
        <f aca="false">'Price Increase'!$B$17*SUM('Cash Outflow'!S12:S16)/SUM('Cash Outflow'!$C$12:$C$16)</f>
        <v>0</v>
      </c>
      <c r="S17" s="214" t="n">
        <f aca="false">'Price Increase'!$B$17*SUM('Cash Outflow'!T12:T16)/SUM('Cash Outflow'!$C$12:$C$16)</f>
        <v>0</v>
      </c>
      <c r="T17" s="214" t="n">
        <f aca="false">'Price Increase'!$B$17*SUM('Cash Outflow'!U12:U16)/SUM('Cash Outflow'!$C$12:$C$16)</f>
        <v>0</v>
      </c>
      <c r="U17" s="214" t="n">
        <f aca="false">'Price Increase'!$B$17*SUM('Cash Outflow'!V12:V16)/SUM('Cash Outflow'!$C$12:$C$16)</f>
        <v>0</v>
      </c>
      <c r="V17" s="214" t="n">
        <f aca="false">'Price Increase'!$B$17*SUM('Cash Outflow'!W12:W16)/SUM('Cash Outflow'!$C$12:$C$16)</f>
        <v>0</v>
      </c>
      <c r="W17" s="214" t="n">
        <f aca="false">'Price Increase'!$B$17*SUM('Cash Outflow'!X12:X16)/SUM('Cash Outflow'!$C$12:$C$16)</f>
        <v>0</v>
      </c>
      <c r="X17" s="214" t="n">
        <f aca="false">'Price Increase'!$B$17*SUM('Cash Outflow'!Y12:Y16)/SUM('Cash Outflow'!$C$12:$C$16)</f>
        <v>0</v>
      </c>
      <c r="Y17" s="214" t="n">
        <f aca="false">'Price Increase'!$B$17*SUM('Cash Outflow'!Z12:Z16)/SUM('Cash Outflow'!$C$12:$C$16)</f>
        <v>0</v>
      </c>
      <c r="Z17" s="214" t="n">
        <f aca="false">'Price Increase'!$B$17*SUM('Cash Outflow'!AA12:AA16)/SUM('Cash Outflow'!$C$12:$C$16)</f>
        <v>0</v>
      </c>
      <c r="AA17" s="214" t="n">
        <f aca="false">'Price Increase'!$B$17*SUM('Cash Outflow'!AB12:AB16)/SUM('Cash Outflow'!$C$12:$C$16)</f>
        <v>0</v>
      </c>
      <c r="AB17" s="214" t="n">
        <f aca="false">'Price Increase'!$B$17*SUM('Cash Outflow'!AC12:AC16)/SUM('Cash Outflow'!$C$12:$C$16)</f>
        <v>0</v>
      </c>
      <c r="AC17" s="214" t="n">
        <f aca="false">'Price Increase'!$B$17*SUM('Cash Outflow'!AD12:AD16)/SUM('Cash Outflow'!$C$12:$C$16)</f>
        <v>0</v>
      </c>
      <c r="AD17" s="214" t="n">
        <f aca="false">'Price Increase'!$B$17*SUM('Cash Outflow'!AE12:AE16)/SUM('Cash Outflow'!$C$12:$C$16)</f>
        <v>0</v>
      </c>
      <c r="AE17" s="214" t="n">
        <f aca="false">'Price Increase'!$B$17*SUM('Cash Outflow'!AF12:AF16)/SUM('Cash Outflow'!$C$12:$C$16)</f>
        <v>0</v>
      </c>
      <c r="AF17" s="214" t="n">
        <f aca="false">'Price Increase'!$B$17*SUM('Cash Outflow'!AG12:AG16)/SUM('Cash Outflow'!$C$12:$C$16)</f>
        <v>0</v>
      </c>
      <c r="AG17" s="214" t="n">
        <f aca="false">'Price Increase'!$B$17*SUM('Cash Outflow'!AH12:AH16)/SUM('Cash Outflow'!$C$12:$C$16)</f>
        <v>0</v>
      </c>
      <c r="AH17" s="214" t="n">
        <f aca="false">'Price Increase'!$B$17*SUM('Cash Outflow'!AI12:AI16)/SUM('Cash Outflow'!$C$12:$C$16)</f>
        <v>0</v>
      </c>
      <c r="AI17" s="214" t="n">
        <f aca="false">'Price Increase'!$B$17*SUM('Cash Outflow'!AJ12:AJ16)/SUM('Cash Outflow'!$C$12:$C$16)</f>
        <v>0</v>
      </c>
      <c r="AJ17" s="214" t="n">
        <f aca="false">'Price Increase'!$B$17*SUM('Cash Outflow'!AK12:AK16)/SUM('Cash Outflow'!$C$12:$C$16)</f>
        <v>0</v>
      </c>
      <c r="AK17" s="214" t="n">
        <f aca="false">'Price Increase'!$B$17*SUM('Cash Outflow'!AL12:AL16)/SUM('Cash Outflow'!$C$12:$C$16)</f>
        <v>0</v>
      </c>
      <c r="AL17" s="214" t="n">
        <f aca="false">'Price Increase'!$B$17*SUM('Cash Outflow'!AM12:AM16)/SUM('Cash Outflow'!$C$12:$C$16)</f>
        <v>0</v>
      </c>
      <c r="AM17" s="214" t="n">
        <f aca="false">'Price Increase'!$B$17*SUM('Cash Outflow'!AN12:AN16)/SUM('Cash Outflow'!$C$12:$C$16)</f>
        <v>0</v>
      </c>
      <c r="AN17" s="214" t="n">
        <f aca="false">'Price Increase'!$B$17*SUM('Cash Outflow'!AO12:AO16)/SUM('Cash Outflow'!$C$12:$C$16)</f>
        <v>0</v>
      </c>
      <c r="AO17" s="214" t="n">
        <f aca="false">'Price Increase'!$B$17*SUM('Cash Outflow'!AP12:AP16)/SUM('Cash Outflow'!$C$12:$C$16)</f>
        <v>0</v>
      </c>
      <c r="AP17" s="214" t="n">
        <f aca="false">'Price Increase'!$B$17*SUM('Cash Outflow'!AQ12:AQ16)/SUM('Cash Outflow'!$C$12:$C$16)</f>
        <v>0</v>
      </c>
      <c r="AQ17" s="214" t="n">
        <f aca="false">'Price Increase'!$B$17*SUM('Cash Outflow'!AR12:AR16)/SUM('Cash Outflow'!$C$12:$C$16)</f>
        <v>0</v>
      </c>
      <c r="AR17" s="214" t="n">
        <f aca="false">'Price Increase'!$B$17*SUM('Cash Outflow'!AS12:AS16)/SUM('Cash Outflow'!$C$12:$C$16)</f>
        <v>0</v>
      </c>
      <c r="AS17" s="214" t="n">
        <f aca="false">'Price Increase'!$B$17*SUM('Cash Outflow'!AT12:AT16)/SUM('Cash Outflow'!$C$12:$C$16)</f>
        <v>0</v>
      </c>
      <c r="AT17" s="214" t="n">
        <f aca="false">'Price Increase'!$B$17*SUM('Cash Outflow'!AU12:AU16)/SUM('Cash Outflow'!$C$12:$C$16)</f>
        <v>0</v>
      </c>
      <c r="AU17" s="214" t="n">
        <f aca="false">'Price Increase'!$B$17*SUM('Cash Outflow'!AV12:AV16)/SUM('Cash Outflow'!$C$12:$C$16)</f>
        <v>0</v>
      </c>
      <c r="AV17" s="214" t="n">
        <f aca="false">'Price Increase'!$B$17*SUM('Cash Outflow'!AW12:AW16)/SUM('Cash Outflow'!$C$12:$C$16)</f>
        <v>0</v>
      </c>
      <c r="AW17" s="214" t="n">
        <f aca="false">'Price Increase'!$B$17*SUM('Cash Outflow'!AX12:AX16)/SUM('Cash Outflow'!$C$12:$C$16)</f>
        <v>0</v>
      </c>
      <c r="AX17" s="214" t="n">
        <f aca="false">'Price Increase'!$B$17*SUM('Cash Outflow'!AY12:AY16)/SUM('Cash Outflow'!$C$12:$C$16)</f>
        <v>0</v>
      </c>
      <c r="AY17" s="214" t="n">
        <f aca="false">'Price Increase'!$B$17*SUM('Cash Outflow'!AZ12:AZ16)/SUM('Cash Outflow'!$C$12:$C$16)</f>
        <v>0</v>
      </c>
      <c r="AZ17" s="214" t="n">
        <f aca="false">'Price Increase'!$B$17*SUM('Cash Outflow'!BA12:BA16)/SUM('Cash Outflow'!$C$12:$C$16)</f>
        <v>0</v>
      </c>
      <c r="BA17" s="214" t="n">
        <f aca="false">'Price Increase'!$B$17*SUM('Cash Outflow'!BB12:BB16)/SUM('Cash Outflow'!$C$12:$C$16)</f>
        <v>0</v>
      </c>
      <c r="BB17" s="214" t="n">
        <f aca="false">'Price Increase'!$B$17*SUM('Cash Outflow'!BC12:BC16)/SUM('Cash Outflow'!$C$12:$C$16)</f>
        <v>0</v>
      </c>
      <c r="BC17" s="214" t="n">
        <f aca="false">'Price Increase'!$B$17*SUM('Cash Outflow'!BD12:BD16)/SUM('Cash Outflow'!$C$12:$C$16)</f>
        <v>0</v>
      </c>
      <c r="BD17" s="214" t="n">
        <f aca="false">'Price Increase'!$B$17*SUM('Cash Outflow'!BE12:BE16)/SUM('Cash Outflow'!$C$12:$C$16)</f>
        <v>0</v>
      </c>
      <c r="BE17" s="214" t="n">
        <f aca="false">'Price Increase'!$B$17*SUM('Cash Outflow'!BF12:BF16)/SUM('Cash Outflow'!$C$12:$C$16)</f>
        <v>0</v>
      </c>
      <c r="BF17" s="214" t="n">
        <f aca="false">'Price Increase'!$B$17*SUM('Cash Outflow'!BG12:BG16)/SUM('Cash Outflow'!$C$12:$C$16)</f>
        <v>0</v>
      </c>
      <c r="BG17" s="214" t="n">
        <f aca="false">'Price Increase'!$B$17*SUM('Cash Outflow'!BH12:BH16)/SUM('Cash Outflow'!$C$12:$C$16)</f>
        <v>0</v>
      </c>
      <c r="BH17" s="214" t="n">
        <f aca="false">'Price Increase'!$B$17*SUM('Cash Outflow'!BI12:BI16)/SUM('Cash Outflow'!$C$12:$C$16)</f>
        <v>0</v>
      </c>
      <c r="BI17" s="214" t="n">
        <f aca="false">'Price Increase'!$B$17*SUM('Cash Outflow'!BJ12:BJ16)/SUM('Cash Outflow'!$C$12:$C$16)</f>
        <v>0</v>
      </c>
      <c r="BJ17" s="214" t="n">
        <f aca="false">'Price Increase'!$B$17*SUM('Cash Outflow'!BK12:BK16)/SUM('Cash Outflow'!$C$12:$C$16)</f>
        <v>0</v>
      </c>
    </row>
    <row r="18" customFormat="false" ht="13.5" hidden="false" customHeight="false" outlineLevel="0" collapsed="false">
      <c r="A18" s="213" t="s">
        <v>348</v>
      </c>
      <c r="B18" s="214" t="n">
        <v>0.075</v>
      </c>
      <c r="C18" s="214" t="n">
        <f aca="false">$B$18*SUM('Cash Outflow'!D17:D21)/SUM('Cash Outflow'!$C$17:$C$21)</f>
        <v>0</v>
      </c>
      <c r="D18" s="214" t="n">
        <f aca="false">$B$18*SUM('Cash Outflow'!E17:E21)/SUM('Cash Outflow'!$C$17:$C$21)</f>
        <v>0</v>
      </c>
      <c r="E18" s="214" t="n">
        <f aca="false">$B$18*SUM('Cash Outflow'!F17:F21)/SUM('Cash Outflow'!$C$17:$C$21)</f>
        <v>0</v>
      </c>
      <c r="F18" s="214" t="n">
        <f aca="false">$B$18*SUM('Cash Outflow'!G17:G21)/SUM('Cash Outflow'!$C$17:$C$21)</f>
        <v>0</v>
      </c>
      <c r="G18" s="214" t="n">
        <f aca="false">$B$18*SUM('Cash Outflow'!H17:H21)/SUM('Cash Outflow'!$C$17:$C$21)</f>
        <v>0</v>
      </c>
      <c r="H18" s="214" t="n">
        <f aca="false">$B$18*SUM('Cash Outflow'!I17:I21)/SUM('Cash Outflow'!$C$17:$C$21)</f>
        <v>0</v>
      </c>
      <c r="I18" s="214" t="n">
        <f aca="false">$B$18*SUM('Cash Outflow'!J17:J21)/SUM('Cash Outflow'!$C$17:$C$21)</f>
        <v>0</v>
      </c>
      <c r="J18" s="214" t="n">
        <f aca="false">$B$18*SUM('Cash Outflow'!K17:K21)/SUM('Cash Outflow'!$C$17:$C$21)</f>
        <v>0</v>
      </c>
      <c r="K18" s="214" t="n">
        <f aca="false">$B$18*SUM('Cash Outflow'!L17:L21)/SUM('Cash Outflow'!$C$17:$C$21)</f>
        <v>0</v>
      </c>
      <c r="L18" s="214" t="n">
        <f aca="false">$B$18*SUM('Cash Outflow'!M17:M21)/SUM('Cash Outflow'!$C$17:$C$21)</f>
        <v>0</v>
      </c>
      <c r="M18" s="214" t="n">
        <f aca="false">$B$18*SUM('Cash Outflow'!N17:N21)/SUM('Cash Outflow'!$C$17:$C$21)</f>
        <v>0</v>
      </c>
      <c r="N18" s="214" t="n">
        <f aca="false">$B$18*SUM('Cash Outflow'!O17:O21)/SUM('Cash Outflow'!$C$17:$C$21)</f>
        <v>0</v>
      </c>
      <c r="O18" s="214" t="n">
        <f aca="false">$B$18*SUM('Cash Outflow'!P17:P21)/SUM('Cash Outflow'!$C$17:$C$21)</f>
        <v>0.00625</v>
      </c>
      <c r="P18" s="214" t="n">
        <f aca="false">$B$18*SUM('Cash Outflow'!Q17:Q21)/SUM('Cash Outflow'!$C$17:$C$21)</f>
        <v>0.0125</v>
      </c>
      <c r="Q18" s="214" t="n">
        <f aca="false">$B$18*SUM('Cash Outflow'!R17:R21)/SUM('Cash Outflow'!$C$17:$C$21)</f>
        <v>0.0125</v>
      </c>
      <c r="R18" s="214" t="n">
        <f aca="false">$B$18*SUM('Cash Outflow'!S17:S21)/SUM('Cash Outflow'!$C$17:$C$21)</f>
        <v>0.0125</v>
      </c>
      <c r="S18" s="214" t="n">
        <f aca="false">$B$18*SUM('Cash Outflow'!T17:T21)/SUM('Cash Outflow'!$C$17:$C$21)</f>
        <v>0.0125</v>
      </c>
      <c r="T18" s="214" t="n">
        <f aca="false">$B$18*SUM('Cash Outflow'!U17:U21)/SUM('Cash Outflow'!$C$17:$C$21)</f>
        <v>0.0125</v>
      </c>
      <c r="U18" s="214" t="n">
        <f aca="false">$B$18*SUM('Cash Outflow'!V17:V21)/SUM('Cash Outflow'!$C$17:$C$21)</f>
        <v>0.00624999999999996</v>
      </c>
      <c r="V18" s="214" t="n">
        <f aca="false">$B$18*SUM('Cash Outflow'!W17:W21)/SUM('Cash Outflow'!$C$17:$C$21)</f>
        <v>0</v>
      </c>
      <c r="W18" s="214" t="n">
        <f aca="false">$B$18*SUM('Cash Outflow'!X17:X21)/SUM('Cash Outflow'!$C$17:$C$21)</f>
        <v>0</v>
      </c>
      <c r="X18" s="214" t="n">
        <f aca="false">$B$18*SUM('Cash Outflow'!Y17:Y21)/SUM('Cash Outflow'!$C$17:$C$21)</f>
        <v>0</v>
      </c>
      <c r="Y18" s="214" t="n">
        <f aca="false">$B$18*SUM('Cash Outflow'!Z17:Z21)/SUM('Cash Outflow'!$C$17:$C$21)</f>
        <v>0</v>
      </c>
      <c r="Z18" s="214" t="n">
        <f aca="false">$B$18*SUM('Cash Outflow'!AA17:AA21)/SUM('Cash Outflow'!$C$17:$C$21)</f>
        <v>0</v>
      </c>
      <c r="AA18" s="214" t="n">
        <f aca="false">$B$18*SUM('Cash Outflow'!AB17:AB21)/SUM('Cash Outflow'!$C$17:$C$21)</f>
        <v>0</v>
      </c>
      <c r="AB18" s="214" t="n">
        <f aca="false">$B$18*SUM('Cash Outflow'!AC17:AC21)/SUM('Cash Outflow'!$C$17:$C$21)</f>
        <v>0</v>
      </c>
      <c r="AC18" s="214" t="n">
        <f aca="false">$B$18*SUM('Cash Outflow'!AD17:AD21)/SUM('Cash Outflow'!$C$17:$C$21)</f>
        <v>0</v>
      </c>
      <c r="AD18" s="214" t="n">
        <f aca="false">$B$18*SUM('Cash Outflow'!AE17:AE21)/SUM('Cash Outflow'!$C$17:$C$21)</f>
        <v>0</v>
      </c>
      <c r="AE18" s="214" t="n">
        <f aca="false">$B$18*SUM('Cash Outflow'!AF17:AF21)/SUM('Cash Outflow'!$C$17:$C$21)</f>
        <v>0</v>
      </c>
      <c r="AF18" s="214" t="n">
        <f aca="false">$B$18*SUM('Cash Outflow'!AG17:AG21)/SUM('Cash Outflow'!$C$17:$C$21)</f>
        <v>0</v>
      </c>
      <c r="AG18" s="214" t="n">
        <f aca="false">$B$18*SUM('Cash Outflow'!AH17:AH21)/SUM('Cash Outflow'!$C$17:$C$21)</f>
        <v>0</v>
      </c>
      <c r="AH18" s="214" t="n">
        <f aca="false">$B$18*SUM('Cash Outflow'!AI17:AI21)/SUM('Cash Outflow'!$C$17:$C$21)</f>
        <v>0</v>
      </c>
      <c r="AI18" s="214" t="n">
        <f aca="false">$B$18*SUM('Cash Outflow'!AJ17:AJ21)/SUM('Cash Outflow'!$C$17:$C$21)</f>
        <v>0</v>
      </c>
      <c r="AJ18" s="214" t="n">
        <f aca="false">$B$18*SUM('Cash Outflow'!AK17:AK21)/SUM('Cash Outflow'!$C$17:$C$21)</f>
        <v>0</v>
      </c>
      <c r="AK18" s="214" t="n">
        <f aca="false">$B$18*SUM('Cash Outflow'!AL17:AL21)/SUM('Cash Outflow'!$C$17:$C$21)</f>
        <v>0</v>
      </c>
      <c r="AL18" s="214" t="n">
        <f aca="false">$B$18*SUM('Cash Outflow'!AM17:AM21)/SUM('Cash Outflow'!$C$17:$C$21)</f>
        <v>0</v>
      </c>
      <c r="AM18" s="214" t="n">
        <f aca="false">$B$18*SUM('Cash Outflow'!AN17:AN21)/SUM('Cash Outflow'!$C$17:$C$21)</f>
        <v>0</v>
      </c>
      <c r="AN18" s="214" t="n">
        <f aca="false">$B$18*SUM('Cash Outflow'!AO17:AO21)/SUM('Cash Outflow'!$C$17:$C$21)</f>
        <v>0</v>
      </c>
      <c r="AO18" s="214" t="n">
        <f aca="false">$B$18*SUM('Cash Outflow'!AP17:AP21)/SUM('Cash Outflow'!$C$17:$C$21)</f>
        <v>0</v>
      </c>
      <c r="AP18" s="214" t="n">
        <f aca="false">$B$18*SUM('Cash Outflow'!AQ17:AQ21)/SUM('Cash Outflow'!$C$17:$C$21)</f>
        <v>0</v>
      </c>
      <c r="AQ18" s="214" t="n">
        <f aca="false">$B$18*SUM('Cash Outflow'!AR17:AR21)/SUM('Cash Outflow'!$C$17:$C$21)</f>
        <v>0</v>
      </c>
      <c r="AR18" s="214" t="n">
        <f aca="false">$B$18*SUM('Cash Outflow'!AS17:AS21)/SUM('Cash Outflow'!$C$17:$C$21)</f>
        <v>0</v>
      </c>
      <c r="AS18" s="214" t="n">
        <f aca="false">$B$18*SUM('Cash Outflow'!AT17:AT21)/SUM('Cash Outflow'!$C$17:$C$21)</f>
        <v>0</v>
      </c>
      <c r="AT18" s="214" t="n">
        <f aca="false">$B$18*SUM('Cash Outflow'!AU17:AU21)/SUM('Cash Outflow'!$C$17:$C$21)</f>
        <v>0</v>
      </c>
      <c r="AU18" s="214" t="n">
        <f aca="false">$B$18*SUM('Cash Outflow'!AV17:AV21)/SUM('Cash Outflow'!$C$17:$C$21)</f>
        <v>0</v>
      </c>
      <c r="AV18" s="214" t="n">
        <f aca="false">$B$18*SUM('Cash Outflow'!AW17:AW21)/SUM('Cash Outflow'!$C$17:$C$21)</f>
        <v>0</v>
      </c>
      <c r="AW18" s="214" t="n">
        <f aca="false">$B$18*SUM('Cash Outflow'!AX17:AX21)/SUM('Cash Outflow'!$C$17:$C$21)</f>
        <v>0</v>
      </c>
      <c r="AX18" s="214" t="n">
        <f aca="false">$B$18*SUM('Cash Outflow'!AY17:AY21)/SUM('Cash Outflow'!$C$17:$C$21)</f>
        <v>0</v>
      </c>
      <c r="AY18" s="214" t="n">
        <f aca="false">$B$18*SUM('Cash Outflow'!AZ17:AZ21)/SUM('Cash Outflow'!$C$17:$C$21)</f>
        <v>0</v>
      </c>
      <c r="AZ18" s="214" t="n">
        <f aca="false">$B$18*SUM('Cash Outflow'!BA17:BA21)/SUM('Cash Outflow'!$C$17:$C$21)</f>
        <v>0</v>
      </c>
      <c r="BA18" s="214" t="n">
        <f aca="false">$B$18*SUM('Cash Outflow'!BB17:BB21)/SUM('Cash Outflow'!$C$17:$C$21)</f>
        <v>0</v>
      </c>
      <c r="BB18" s="214" t="n">
        <f aca="false">$B$18*SUM('Cash Outflow'!BC17:BC21)/SUM('Cash Outflow'!$C$17:$C$21)</f>
        <v>0</v>
      </c>
      <c r="BC18" s="214" t="n">
        <f aca="false">$B$18*SUM('Cash Outflow'!BD17:BD21)/SUM('Cash Outflow'!$C$17:$C$21)</f>
        <v>0</v>
      </c>
      <c r="BD18" s="214" t="n">
        <f aca="false">$B$18*SUM('Cash Outflow'!BE17:BE21)/SUM('Cash Outflow'!$C$17:$C$21)</f>
        <v>0</v>
      </c>
      <c r="BE18" s="214" t="n">
        <f aca="false">$B$18*SUM('Cash Outflow'!BF17:BF21)/SUM('Cash Outflow'!$C$17:$C$21)</f>
        <v>0</v>
      </c>
      <c r="BF18" s="214" t="n">
        <f aca="false">$B$18*SUM('Cash Outflow'!BG17:BG21)/SUM('Cash Outflow'!$C$17:$C$21)</f>
        <v>0</v>
      </c>
      <c r="BG18" s="214" t="n">
        <f aca="false">$B$18*SUM('Cash Outflow'!BH17:BH21)/SUM('Cash Outflow'!$C$17:$C$21)</f>
        <v>0</v>
      </c>
      <c r="BH18" s="214" t="n">
        <f aca="false">$B$18*SUM('Cash Outflow'!BI17:BI21)/SUM('Cash Outflow'!$C$17:$C$21)</f>
        <v>0</v>
      </c>
      <c r="BI18" s="214" t="n">
        <f aca="false">$B$18*SUM('Cash Outflow'!BJ17:BJ21)/SUM('Cash Outflow'!$C$17:$C$21)</f>
        <v>0</v>
      </c>
      <c r="BJ18" s="214" t="n">
        <f aca="false">$B$18*SUM('Cash Outflow'!BK17:BK21)/SUM('Cash Outflow'!$C$17:$C$21)</f>
        <v>0</v>
      </c>
    </row>
    <row r="19" customFormat="false" ht="13.5" hidden="false" customHeight="false" outlineLevel="0" collapsed="false">
      <c r="A19" s="213" t="s">
        <v>349</v>
      </c>
      <c r="B19" s="214" t="n">
        <v>0.075</v>
      </c>
      <c r="C19" s="214" t="n">
        <f aca="false">$B$19*SUM('Cash Outflow'!D22)/'Cash Outflow'!$C$22</f>
        <v>0</v>
      </c>
      <c r="D19" s="214" t="n">
        <f aca="false">$B$19*SUM('Cash Outflow'!E22)/'Cash Outflow'!$C$22</f>
        <v>0</v>
      </c>
      <c r="E19" s="214" t="n">
        <f aca="false">$B$19*SUM('Cash Outflow'!F22)/'Cash Outflow'!$C$22</f>
        <v>0</v>
      </c>
      <c r="F19" s="214" t="n">
        <f aca="false">$B$19*SUM('Cash Outflow'!G22)/'Cash Outflow'!$C$22</f>
        <v>0</v>
      </c>
      <c r="G19" s="214" t="n">
        <f aca="false">$B$19*SUM('Cash Outflow'!H22)/'Cash Outflow'!$C$22</f>
        <v>0</v>
      </c>
      <c r="H19" s="214" t="n">
        <f aca="false">$B$19*SUM('Cash Outflow'!I22)/'Cash Outflow'!$C$22</f>
        <v>0</v>
      </c>
      <c r="I19" s="214" t="n">
        <f aca="false">$B$19*SUM('Cash Outflow'!J22)/'Cash Outflow'!$C$22</f>
        <v>0</v>
      </c>
      <c r="J19" s="214" t="n">
        <f aca="false">$B$19*SUM('Cash Outflow'!K22)/'Cash Outflow'!$C$22</f>
        <v>0</v>
      </c>
      <c r="K19" s="214" t="n">
        <f aca="false">$B$19*SUM('Cash Outflow'!L22)/'Cash Outflow'!$C$22</f>
        <v>0</v>
      </c>
      <c r="L19" s="214" t="n">
        <f aca="false">$B$19*SUM('Cash Outflow'!M22)/'Cash Outflow'!$C$22</f>
        <v>0</v>
      </c>
      <c r="M19" s="214" t="n">
        <f aca="false">$B$19*SUM('Cash Outflow'!N22)/'Cash Outflow'!$C$22</f>
        <v>0</v>
      </c>
      <c r="N19" s="214" t="n">
        <f aca="false">$B$19*SUM('Cash Outflow'!O22)/'Cash Outflow'!$C$22</f>
        <v>0</v>
      </c>
      <c r="O19" s="214" t="n">
        <f aca="false">$B$19*SUM('Cash Outflow'!P22)/'Cash Outflow'!$C$22</f>
        <v>0</v>
      </c>
      <c r="P19" s="214" t="n">
        <f aca="false">$B$19*SUM('Cash Outflow'!Q22)/'Cash Outflow'!$C$22</f>
        <v>0</v>
      </c>
      <c r="Q19" s="214" t="n">
        <f aca="false">$B$19*SUM('Cash Outflow'!R22)/'Cash Outflow'!$C$22</f>
        <v>0</v>
      </c>
      <c r="R19" s="214" t="n">
        <f aca="false">$B$19*SUM('Cash Outflow'!S22)/'Cash Outflow'!$C$22</f>
        <v>0</v>
      </c>
      <c r="S19" s="214" t="n">
        <f aca="false">$B$19*SUM('Cash Outflow'!T22)/'Cash Outflow'!$C$22</f>
        <v>0</v>
      </c>
      <c r="T19" s="214" t="n">
        <f aca="false">$B$19*SUM('Cash Outflow'!U22)/'Cash Outflow'!$C$22</f>
        <v>0</v>
      </c>
      <c r="U19" s="214" t="n">
        <f aca="false">$B$19*SUM('Cash Outflow'!V22)/'Cash Outflow'!$C$22</f>
        <v>0.0375000000000003</v>
      </c>
      <c r="V19" s="214" t="n">
        <f aca="false">$B$19*SUM('Cash Outflow'!W22)/'Cash Outflow'!$C$22</f>
        <v>0.0374999999999997</v>
      </c>
      <c r="W19" s="214" t="n">
        <f aca="false">$B$19*SUM('Cash Outflow'!X22)/'Cash Outflow'!$C$22</f>
        <v>0</v>
      </c>
      <c r="X19" s="214" t="n">
        <f aca="false">$B$19*SUM('Cash Outflow'!Y22)/'Cash Outflow'!$C$22</f>
        <v>0</v>
      </c>
      <c r="Y19" s="214" t="n">
        <f aca="false">$B$19*SUM('Cash Outflow'!Z22)/'Cash Outflow'!$C$22</f>
        <v>0</v>
      </c>
      <c r="Z19" s="214" t="n">
        <f aca="false">$B$19*SUM('Cash Outflow'!AA22)/'Cash Outflow'!$C$22</f>
        <v>0</v>
      </c>
      <c r="AA19" s="214" t="n">
        <f aca="false">$B$19*SUM('Cash Outflow'!AB22)/'Cash Outflow'!$C$22</f>
        <v>0</v>
      </c>
      <c r="AB19" s="214" t="n">
        <f aca="false">$B$19*SUM('Cash Outflow'!AC22)/'Cash Outflow'!$C$22</f>
        <v>0</v>
      </c>
      <c r="AC19" s="214" t="n">
        <f aca="false">$B$19*SUM('Cash Outflow'!AD22)/'Cash Outflow'!$C$22</f>
        <v>0</v>
      </c>
      <c r="AD19" s="214" t="n">
        <f aca="false">$B$19*SUM('Cash Outflow'!AE22)/'Cash Outflow'!$C$22</f>
        <v>0</v>
      </c>
      <c r="AE19" s="214" t="n">
        <f aca="false">$B$19*SUM('Cash Outflow'!AF22)/'Cash Outflow'!$C$22</f>
        <v>0</v>
      </c>
      <c r="AF19" s="214" t="n">
        <f aca="false">$B$19*SUM('Cash Outflow'!AG22)/'Cash Outflow'!$C$22</f>
        <v>0</v>
      </c>
      <c r="AG19" s="214" t="n">
        <f aca="false">$B$19*SUM('Cash Outflow'!AH22)/'Cash Outflow'!$C$22</f>
        <v>0</v>
      </c>
      <c r="AH19" s="214" t="n">
        <f aca="false">$B$19*SUM('Cash Outflow'!AI22)/'Cash Outflow'!$C$22</f>
        <v>0</v>
      </c>
      <c r="AI19" s="214" t="n">
        <f aca="false">$B$19*SUM('Cash Outflow'!AJ22)/'Cash Outflow'!$C$22</f>
        <v>0</v>
      </c>
      <c r="AJ19" s="214" t="n">
        <f aca="false">$B$19*SUM('Cash Outflow'!AK22)/'Cash Outflow'!$C$22</f>
        <v>0</v>
      </c>
      <c r="AK19" s="214" t="n">
        <f aca="false">$B$19*SUM('Cash Outflow'!AL22)/'Cash Outflow'!$C$22</f>
        <v>0</v>
      </c>
      <c r="AL19" s="214" t="n">
        <f aca="false">$B$19*SUM('Cash Outflow'!AM22)/'Cash Outflow'!$C$22</f>
        <v>0</v>
      </c>
      <c r="AM19" s="214" t="n">
        <f aca="false">$B$19*SUM('Cash Outflow'!AN22)/'Cash Outflow'!$C$22</f>
        <v>0</v>
      </c>
      <c r="AN19" s="214" t="n">
        <f aca="false">$B$19*SUM('Cash Outflow'!AO22)/'Cash Outflow'!$C$22</f>
        <v>0</v>
      </c>
      <c r="AO19" s="214" t="n">
        <f aca="false">$B$19*SUM('Cash Outflow'!AP22)/'Cash Outflow'!$C$22</f>
        <v>0</v>
      </c>
      <c r="AP19" s="214" t="n">
        <f aca="false">$B$19*SUM('Cash Outflow'!AQ22)/'Cash Outflow'!$C$22</f>
        <v>0</v>
      </c>
      <c r="AQ19" s="214" t="n">
        <f aca="false">$B$19*SUM('Cash Outflow'!AR22)/'Cash Outflow'!$C$22</f>
        <v>0</v>
      </c>
      <c r="AR19" s="214" t="n">
        <f aca="false">$B$19*SUM('Cash Outflow'!AS22)/'Cash Outflow'!$C$22</f>
        <v>0</v>
      </c>
      <c r="AS19" s="214" t="n">
        <f aca="false">$B$19*SUM('Cash Outflow'!AT22)/'Cash Outflow'!$C$22</f>
        <v>0</v>
      </c>
      <c r="AT19" s="214" t="n">
        <f aca="false">$B$19*SUM('Cash Outflow'!AU22)/'Cash Outflow'!$C$22</f>
        <v>0</v>
      </c>
      <c r="AU19" s="214" t="n">
        <f aca="false">$B$19*SUM('Cash Outflow'!AV22)/'Cash Outflow'!$C$22</f>
        <v>0</v>
      </c>
      <c r="AV19" s="214" t="n">
        <f aca="false">$B$19*SUM('Cash Outflow'!AW22)/'Cash Outflow'!$C$22</f>
        <v>0</v>
      </c>
      <c r="AW19" s="214" t="n">
        <f aca="false">$B$19*SUM('Cash Outflow'!AX22)/'Cash Outflow'!$C$22</f>
        <v>0</v>
      </c>
      <c r="AX19" s="214" t="n">
        <f aca="false">$B$19*SUM('Cash Outflow'!AY22)/'Cash Outflow'!$C$22</f>
        <v>0</v>
      </c>
      <c r="AY19" s="214" t="n">
        <f aca="false">$B$19*SUM('Cash Outflow'!AZ22)/'Cash Outflow'!$C$22</f>
        <v>0</v>
      </c>
      <c r="AZ19" s="214" t="n">
        <f aca="false">$B$19*SUM('Cash Outflow'!BA22)/'Cash Outflow'!$C$22</f>
        <v>0</v>
      </c>
      <c r="BA19" s="214" t="n">
        <f aca="false">$B$19*SUM('Cash Outflow'!BB22)/'Cash Outflow'!$C$22</f>
        <v>0</v>
      </c>
      <c r="BB19" s="214" t="n">
        <f aca="false">$B$19*SUM('Cash Outflow'!BC22)/'Cash Outflow'!$C$22</f>
        <v>0</v>
      </c>
      <c r="BC19" s="214" t="n">
        <f aca="false">$B$19*SUM('Cash Outflow'!BD22)/'Cash Outflow'!$C$22</f>
        <v>0</v>
      </c>
      <c r="BD19" s="214" t="n">
        <f aca="false">$B$19*SUM('Cash Outflow'!BE22)/'Cash Outflow'!$C$22</f>
        <v>0</v>
      </c>
      <c r="BE19" s="214" t="n">
        <f aca="false">$B$19*SUM('Cash Outflow'!BF22)/'Cash Outflow'!$C$22</f>
        <v>0</v>
      </c>
      <c r="BF19" s="214" t="n">
        <f aca="false">$B$19*SUM('Cash Outflow'!BG22)/'Cash Outflow'!$C$22</f>
        <v>0</v>
      </c>
      <c r="BG19" s="214" t="n">
        <f aca="false">$B$19*SUM('Cash Outflow'!BH22)/'Cash Outflow'!$C$22</f>
        <v>0</v>
      </c>
      <c r="BH19" s="214" t="n">
        <f aca="false">$B$19*SUM('Cash Outflow'!BI22)/'Cash Outflow'!$C$22</f>
        <v>0</v>
      </c>
      <c r="BI19" s="214" t="n">
        <f aca="false">$B$19*SUM('Cash Outflow'!BJ22)/'Cash Outflow'!$C$22</f>
        <v>0</v>
      </c>
      <c r="BJ19" s="214" t="n">
        <f aca="false">$B$19*SUM('Cash Outflow'!BK22)/'Cash Outflow'!$C$22</f>
        <v>0</v>
      </c>
    </row>
    <row r="20" customFormat="false" ht="13.5" hidden="false" customHeight="false" outlineLevel="0" collapsed="false">
      <c r="A20" s="213" t="s">
        <v>350</v>
      </c>
      <c r="B20" s="214" t="n">
        <v>0.125</v>
      </c>
      <c r="C20" s="214" t="n">
        <f aca="false">$B$20*SUM('Cash Outflow'!D23)/'Cash Outflow'!$C$23</f>
        <v>0</v>
      </c>
      <c r="D20" s="214" t="n">
        <f aca="false">$B$20*SUM('Cash Outflow'!E23)/'Cash Outflow'!$C$23</f>
        <v>0</v>
      </c>
      <c r="E20" s="214" t="n">
        <f aca="false">$B$20*SUM('Cash Outflow'!F23)/'Cash Outflow'!$C$23</f>
        <v>0</v>
      </c>
      <c r="F20" s="214" t="n">
        <f aca="false">$B$20*SUM('Cash Outflow'!G23)/'Cash Outflow'!$C$23</f>
        <v>0</v>
      </c>
      <c r="G20" s="214" t="n">
        <f aca="false">$B$20*SUM('Cash Outflow'!H23)/'Cash Outflow'!$C$23</f>
        <v>0</v>
      </c>
      <c r="H20" s="214" t="n">
        <f aca="false">$B$20*SUM('Cash Outflow'!I23)/'Cash Outflow'!$C$23</f>
        <v>0</v>
      </c>
      <c r="I20" s="214" t="n">
        <f aca="false">$B$20*SUM('Cash Outflow'!J23)/'Cash Outflow'!$C$23</f>
        <v>0</v>
      </c>
      <c r="J20" s="214" t="n">
        <f aca="false">$B$20*SUM('Cash Outflow'!K23)/'Cash Outflow'!$C$23</f>
        <v>0</v>
      </c>
      <c r="K20" s="214" t="n">
        <f aca="false">$B$20*SUM('Cash Outflow'!L23)/'Cash Outflow'!$C$23</f>
        <v>0</v>
      </c>
      <c r="L20" s="214" t="n">
        <f aca="false">$B$20*SUM('Cash Outflow'!M23)/'Cash Outflow'!$C$23</f>
        <v>0</v>
      </c>
      <c r="M20" s="214" t="n">
        <f aca="false">$B$20*SUM('Cash Outflow'!N23)/'Cash Outflow'!$C$23</f>
        <v>0</v>
      </c>
      <c r="N20" s="214" t="n">
        <f aca="false">$B$20*SUM('Cash Outflow'!O23)/'Cash Outflow'!$C$23</f>
        <v>0</v>
      </c>
      <c r="O20" s="214" t="n">
        <f aca="false">$B$20*SUM('Cash Outflow'!P23)/'Cash Outflow'!$C$23</f>
        <v>0</v>
      </c>
      <c r="P20" s="214" t="n">
        <f aca="false">$B$20*SUM('Cash Outflow'!Q23)/'Cash Outflow'!$C$23</f>
        <v>0</v>
      </c>
      <c r="Q20" s="214" t="n">
        <f aca="false">$B$20*SUM('Cash Outflow'!R23)/'Cash Outflow'!$C$23</f>
        <v>0</v>
      </c>
      <c r="R20" s="214" t="n">
        <f aca="false">$B$20*SUM('Cash Outflow'!S23)/'Cash Outflow'!$C$23</f>
        <v>0</v>
      </c>
      <c r="S20" s="214" t="n">
        <f aca="false">$B$20*SUM('Cash Outflow'!T23)/'Cash Outflow'!$C$23</f>
        <v>0</v>
      </c>
      <c r="T20" s="214" t="n">
        <f aca="false">$B$20*SUM('Cash Outflow'!U23)/'Cash Outflow'!$C$23</f>
        <v>0</v>
      </c>
      <c r="U20" s="214" t="n">
        <f aca="false">$B$20*SUM('Cash Outflow'!V23)/'Cash Outflow'!$C$23</f>
        <v>0</v>
      </c>
      <c r="V20" s="214" t="n">
        <f aca="false">$B$20*SUM('Cash Outflow'!W23)/'Cash Outflow'!$C$23</f>
        <v>0.0625000000000004</v>
      </c>
      <c r="W20" s="214" t="n">
        <f aca="false">$B$20*SUM('Cash Outflow'!X23)/'Cash Outflow'!$C$23</f>
        <v>0.0624999999999996</v>
      </c>
      <c r="X20" s="214" t="n">
        <f aca="false">$B$20*SUM('Cash Outflow'!Y23)/'Cash Outflow'!$C$23</f>
        <v>0</v>
      </c>
      <c r="Y20" s="214" t="n">
        <f aca="false">$B$20*SUM('Cash Outflow'!Z23)/'Cash Outflow'!$C$23</f>
        <v>0</v>
      </c>
      <c r="Z20" s="214" t="n">
        <f aca="false">$B$20*SUM('Cash Outflow'!AA23)/'Cash Outflow'!$C$23</f>
        <v>0</v>
      </c>
      <c r="AA20" s="214" t="n">
        <f aca="false">$B$20*SUM('Cash Outflow'!AB23)/'Cash Outflow'!$C$23</f>
        <v>0</v>
      </c>
      <c r="AB20" s="214" t="n">
        <f aca="false">$B$20*SUM('Cash Outflow'!AC23)/'Cash Outflow'!$C$23</f>
        <v>0</v>
      </c>
      <c r="AC20" s="214" t="n">
        <f aca="false">$B$20*SUM('Cash Outflow'!AD23)/'Cash Outflow'!$C$23</f>
        <v>0</v>
      </c>
      <c r="AD20" s="214" t="n">
        <f aca="false">$B$20*SUM('Cash Outflow'!AE23)/'Cash Outflow'!$C$23</f>
        <v>0</v>
      </c>
      <c r="AE20" s="214" t="n">
        <f aca="false">$B$20*SUM('Cash Outflow'!AF23)/'Cash Outflow'!$C$23</f>
        <v>0</v>
      </c>
      <c r="AF20" s="214" t="n">
        <f aca="false">$B$20*SUM('Cash Outflow'!AG23)/'Cash Outflow'!$C$23</f>
        <v>0</v>
      </c>
      <c r="AG20" s="214" t="n">
        <f aca="false">$B$20*SUM('Cash Outflow'!AH23)/'Cash Outflow'!$C$23</f>
        <v>0</v>
      </c>
      <c r="AH20" s="214" t="n">
        <f aca="false">$B$20*SUM('Cash Outflow'!AI23)/'Cash Outflow'!$C$23</f>
        <v>0</v>
      </c>
      <c r="AI20" s="214" t="n">
        <f aca="false">$B$20*SUM('Cash Outflow'!AJ23)/'Cash Outflow'!$C$23</f>
        <v>0</v>
      </c>
      <c r="AJ20" s="214" t="n">
        <f aca="false">$B$20*SUM('Cash Outflow'!AK23)/'Cash Outflow'!$C$23</f>
        <v>0</v>
      </c>
      <c r="AK20" s="214" t="n">
        <f aca="false">$B$20*SUM('Cash Outflow'!AL23)/'Cash Outflow'!$C$23</f>
        <v>0</v>
      </c>
      <c r="AL20" s="214" t="n">
        <f aca="false">$B$20*SUM('Cash Outflow'!AM23)/'Cash Outflow'!$C$23</f>
        <v>0</v>
      </c>
      <c r="AM20" s="214" t="n">
        <f aca="false">$B$20*SUM('Cash Outflow'!AN23)/'Cash Outflow'!$C$23</f>
        <v>0</v>
      </c>
      <c r="AN20" s="214" t="n">
        <f aca="false">$B$20*SUM('Cash Outflow'!AO23)/'Cash Outflow'!$C$23</f>
        <v>0</v>
      </c>
      <c r="AO20" s="214" t="n">
        <f aca="false">$B$20*SUM('Cash Outflow'!AP23)/'Cash Outflow'!$C$23</f>
        <v>0</v>
      </c>
      <c r="AP20" s="214" t="n">
        <f aca="false">$B$20*SUM('Cash Outflow'!AQ23)/'Cash Outflow'!$C$23</f>
        <v>0</v>
      </c>
      <c r="AQ20" s="214" t="n">
        <f aca="false">$B$20*SUM('Cash Outflow'!AR23)/'Cash Outflow'!$C$23</f>
        <v>0</v>
      </c>
      <c r="AR20" s="214" t="n">
        <f aca="false">$B$20*SUM('Cash Outflow'!AS23)/'Cash Outflow'!$C$23</f>
        <v>0</v>
      </c>
      <c r="AS20" s="214" t="n">
        <f aca="false">$B$20*SUM('Cash Outflow'!AT23)/'Cash Outflow'!$C$23</f>
        <v>0</v>
      </c>
      <c r="AT20" s="214" t="n">
        <f aca="false">$B$20*SUM('Cash Outflow'!AU23)/'Cash Outflow'!$C$23</f>
        <v>0</v>
      </c>
      <c r="AU20" s="214" t="n">
        <f aca="false">$B$20*SUM('Cash Outflow'!AV23)/'Cash Outflow'!$C$23</f>
        <v>0</v>
      </c>
      <c r="AV20" s="214" t="n">
        <f aca="false">$B$20*SUM('Cash Outflow'!AW23)/'Cash Outflow'!$C$23</f>
        <v>0</v>
      </c>
      <c r="AW20" s="214" t="n">
        <f aca="false">$B$20*SUM('Cash Outflow'!AX23)/'Cash Outflow'!$C$23</f>
        <v>0</v>
      </c>
      <c r="AX20" s="214" t="n">
        <f aca="false">$B$20*SUM('Cash Outflow'!AY23)/'Cash Outflow'!$C$23</f>
        <v>0</v>
      </c>
      <c r="AY20" s="214" t="n">
        <f aca="false">$B$20*SUM('Cash Outflow'!AZ23)/'Cash Outflow'!$C$23</f>
        <v>0</v>
      </c>
      <c r="AZ20" s="214" t="n">
        <f aca="false">$B$20*SUM('Cash Outflow'!BA23)/'Cash Outflow'!$C$23</f>
        <v>0</v>
      </c>
      <c r="BA20" s="214" t="n">
        <f aca="false">$B$20*SUM('Cash Outflow'!BB23)/'Cash Outflow'!$C$23</f>
        <v>0</v>
      </c>
      <c r="BB20" s="214" t="n">
        <f aca="false">$B$20*SUM('Cash Outflow'!BC23)/'Cash Outflow'!$C$23</f>
        <v>0</v>
      </c>
      <c r="BC20" s="214" t="n">
        <f aca="false">$B$20*SUM('Cash Outflow'!BD23)/'Cash Outflow'!$C$23</f>
        <v>0</v>
      </c>
      <c r="BD20" s="214" t="n">
        <f aca="false">$B$20*SUM('Cash Outflow'!BE23)/'Cash Outflow'!$C$23</f>
        <v>0</v>
      </c>
      <c r="BE20" s="214" t="n">
        <f aca="false">$B$20*SUM('Cash Outflow'!BF23)/'Cash Outflow'!$C$23</f>
        <v>0</v>
      </c>
      <c r="BF20" s="214" t="n">
        <f aca="false">$B$20*SUM('Cash Outflow'!BG23)/'Cash Outflow'!$C$23</f>
        <v>0</v>
      </c>
      <c r="BG20" s="214" t="n">
        <f aca="false">$B$20*SUM('Cash Outflow'!BH23)/'Cash Outflow'!$C$23</f>
        <v>0</v>
      </c>
      <c r="BH20" s="214" t="n">
        <f aca="false">$B$20*SUM('Cash Outflow'!BI23)/'Cash Outflow'!$C$23</f>
        <v>0</v>
      </c>
      <c r="BI20" s="214" t="n">
        <f aca="false">$B$20*SUM('Cash Outflow'!BJ23)/'Cash Outflow'!$C$23</f>
        <v>0</v>
      </c>
      <c r="BJ20" s="214" t="n">
        <f aca="false">$B$20*SUM('Cash Outflow'!BK23)/'Cash Outflow'!$C$23</f>
        <v>0</v>
      </c>
    </row>
    <row r="21" customFormat="false" ht="13.5" hidden="false" customHeight="false" outlineLevel="0" collapsed="false">
      <c r="A21" s="207" t="s">
        <v>351</v>
      </c>
      <c r="B21" s="208" t="n">
        <f aca="false">SUM(C21:BJ21)</f>
        <v>0.55</v>
      </c>
      <c r="C21" s="208" t="n">
        <f aca="false">SUM(C15:C20)</f>
        <v>0.0323275862068966</v>
      </c>
      <c r="D21" s="208" t="n">
        <f aca="false">SUM(D15:D20)</f>
        <v>0.0426724137931035</v>
      </c>
      <c r="E21" s="208" t="n">
        <f aca="false">SUM(E15:E20)</f>
        <v>0.0103021978021978</v>
      </c>
      <c r="F21" s="208" t="n">
        <f aca="false">SUM(F15:F20)</f>
        <v>0.0103021978021978</v>
      </c>
      <c r="G21" s="208" t="n">
        <f aca="false">SUM(G15:G20)</f>
        <v>0.00906593406593407</v>
      </c>
      <c r="H21" s="208" t="n">
        <f aca="false">SUM(H15:H20)</f>
        <v>0.00906593406593407</v>
      </c>
      <c r="I21" s="208" t="n">
        <f aca="false">SUM(I15:I20)</f>
        <v>0.00906593406593407</v>
      </c>
      <c r="J21" s="208" t="n">
        <f aca="false">SUM(J15:J20)</f>
        <v>0.00906593406593407</v>
      </c>
      <c r="K21" s="208" t="n">
        <f aca="false">SUM(K15:K20)</f>
        <v>0.00906593406593407</v>
      </c>
      <c r="L21" s="208" t="n">
        <f aca="false">SUM(L15:L20)</f>
        <v>0.00906593406593407</v>
      </c>
      <c r="M21" s="208" t="n">
        <f aca="false">SUM(M15:M20)</f>
        <v>0.05</v>
      </c>
      <c r="N21" s="208" t="n">
        <f aca="false">SUM(N15:N20)</f>
        <v>0.05</v>
      </c>
      <c r="O21" s="208" t="n">
        <f aca="false">SUM(O15:O20)</f>
        <v>0.03125</v>
      </c>
      <c r="P21" s="208" t="n">
        <f aca="false">SUM(P15:P20)</f>
        <v>0.0125</v>
      </c>
      <c r="Q21" s="208" t="n">
        <f aca="false">SUM(Q15:Q20)</f>
        <v>0.0125</v>
      </c>
      <c r="R21" s="208" t="n">
        <f aca="false">SUM(R15:R20)</f>
        <v>0.0125</v>
      </c>
      <c r="S21" s="208" t="n">
        <f aca="false">SUM(S15:S20)</f>
        <v>0.0125</v>
      </c>
      <c r="T21" s="208" t="n">
        <f aca="false">SUM(T15:T20)</f>
        <v>0.0125</v>
      </c>
      <c r="U21" s="208" t="n">
        <f aca="false">SUM(U15:U20)</f>
        <v>0.0437500000000002</v>
      </c>
      <c r="V21" s="208" t="n">
        <f aca="false">SUM(V15:V20)</f>
        <v>0.1</v>
      </c>
      <c r="W21" s="208" t="n">
        <f aca="false">SUM(W15:W20)</f>
        <v>0.0624999999999996</v>
      </c>
      <c r="X21" s="208" t="n">
        <f aca="false">SUM(X15:X20)</f>
        <v>0</v>
      </c>
      <c r="Y21" s="208" t="n">
        <f aca="false">SUM(Y15:Y20)</f>
        <v>0</v>
      </c>
      <c r="Z21" s="208" t="n">
        <f aca="false">SUM(Z15:Z20)</f>
        <v>0</v>
      </c>
      <c r="AA21" s="208" t="n">
        <f aca="false">SUM(AA15:AA20)</f>
        <v>0</v>
      </c>
      <c r="AB21" s="208" t="n">
        <f aca="false">SUM(AB15:AB20)</f>
        <v>0</v>
      </c>
      <c r="AC21" s="208" t="n">
        <f aca="false">SUM(AC15:AC20)</f>
        <v>0</v>
      </c>
      <c r="AD21" s="208" t="n">
        <f aca="false">SUM(AD15:AD20)</f>
        <v>0</v>
      </c>
      <c r="AE21" s="208" t="n">
        <f aca="false">SUM(AE15:AE20)</f>
        <v>0</v>
      </c>
      <c r="AF21" s="208" t="n">
        <f aca="false">SUM(AF15:AF20)</f>
        <v>0</v>
      </c>
      <c r="AG21" s="208" t="n">
        <f aca="false">SUM(AG15:AG20)</f>
        <v>0</v>
      </c>
      <c r="AH21" s="208" t="n">
        <f aca="false">SUM(AH15:AH20)</f>
        <v>0</v>
      </c>
      <c r="AI21" s="208" t="n">
        <f aca="false">SUM(AI15:AI20)</f>
        <v>0</v>
      </c>
      <c r="AJ21" s="208" t="n">
        <f aca="false">SUM(AJ15:AJ20)</f>
        <v>0</v>
      </c>
      <c r="AK21" s="208" t="n">
        <f aca="false">SUM(AK15:AK20)</f>
        <v>0</v>
      </c>
      <c r="AL21" s="208" t="n">
        <f aca="false">SUM(AL15:AL20)</f>
        <v>0</v>
      </c>
      <c r="AM21" s="208" t="n">
        <f aca="false">SUM(AM15:AM20)</f>
        <v>0</v>
      </c>
      <c r="AN21" s="208" t="n">
        <f aca="false">SUM(AN15:AN20)</f>
        <v>0</v>
      </c>
      <c r="AO21" s="208" t="n">
        <f aca="false">SUM(AO15:AO20)</f>
        <v>0</v>
      </c>
      <c r="AP21" s="208" t="n">
        <f aca="false">SUM(AP15:AP20)</f>
        <v>0</v>
      </c>
      <c r="AQ21" s="208" t="n">
        <f aca="false">SUM(AQ15:AQ20)</f>
        <v>0</v>
      </c>
      <c r="AR21" s="208" t="n">
        <f aca="false">SUM(AR15:AR20)</f>
        <v>0</v>
      </c>
      <c r="AS21" s="208" t="n">
        <f aca="false">SUM(AS15:AS20)</f>
        <v>0</v>
      </c>
      <c r="AT21" s="208" t="n">
        <f aca="false">SUM(AT15:AT20)</f>
        <v>0</v>
      </c>
      <c r="AU21" s="208" t="n">
        <f aca="false">SUM(AU15:AU20)</f>
        <v>0</v>
      </c>
      <c r="AV21" s="208" t="n">
        <f aca="false">SUM(AV15:AV20)</f>
        <v>0</v>
      </c>
      <c r="AW21" s="208" t="n">
        <f aca="false">SUM(AW15:AW20)</f>
        <v>0</v>
      </c>
      <c r="AX21" s="208" t="n">
        <f aca="false">SUM(AX15:AX20)</f>
        <v>0</v>
      </c>
      <c r="AY21" s="208" t="n">
        <f aca="false">SUM(AY15:AY20)</f>
        <v>0</v>
      </c>
      <c r="AZ21" s="208" t="n">
        <f aca="false">SUM(AZ15:AZ20)</f>
        <v>0</v>
      </c>
      <c r="BA21" s="208" t="n">
        <f aca="false">SUM(BA15:BA20)</f>
        <v>0</v>
      </c>
      <c r="BB21" s="208" t="n">
        <f aca="false">SUM(BB15:BB20)</f>
        <v>0</v>
      </c>
      <c r="BC21" s="208" t="n">
        <f aca="false">SUM(BC15:BC20)</f>
        <v>0</v>
      </c>
      <c r="BD21" s="208" t="n">
        <f aca="false">SUM(BD15:BD20)</f>
        <v>0</v>
      </c>
      <c r="BE21" s="208" t="n">
        <f aca="false">SUM(BE15:BE20)</f>
        <v>0</v>
      </c>
      <c r="BF21" s="208" t="n">
        <f aca="false">SUM(BF15:BF20)</f>
        <v>0</v>
      </c>
      <c r="BG21" s="208" t="n">
        <f aca="false">SUM(BG15:BG20)</f>
        <v>0</v>
      </c>
      <c r="BH21" s="208" t="n">
        <f aca="false">SUM(BH15:BH20)</f>
        <v>0</v>
      </c>
      <c r="BI21" s="208" t="n">
        <f aca="false">SUM(BI15:BI20)</f>
        <v>0</v>
      </c>
      <c r="BJ21" s="208" t="n">
        <f aca="false">SUM(BJ15:BJ20)</f>
        <v>0</v>
      </c>
    </row>
    <row r="22" customFormat="false" ht="13.5" hidden="false" customHeight="false" outlineLevel="0" collapsed="false"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  <c r="AK22" s="214"/>
      <c r="AL22" s="214"/>
      <c r="AM22" s="214"/>
      <c r="AN22" s="214"/>
      <c r="AO22" s="214"/>
      <c r="AP22" s="214"/>
      <c r="AQ22" s="214"/>
      <c r="AR22" s="214"/>
      <c r="AS22" s="214"/>
      <c r="AT22" s="214"/>
      <c r="AU22" s="214"/>
      <c r="AV22" s="214"/>
      <c r="AW22" s="214"/>
      <c r="AX22" s="214"/>
      <c r="AY22" s="214"/>
      <c r="AZ22" s="214"/>
      <c r="BA22" s="214"/>
      <c r="BB22" s="214"/>
      <c r="BC22" s="214"/>
      <c r="BD22" s="214"/>
      <c r="BE22" s="214"/>
      <c r="BF22" s="214"/>
      <c r="BG22" s="214"/>
      <c r="BH22" s="214"/>
      <c r="BI22" s="214"/>
      <c r="BJ22" s="214"/>
    </row>
    <row r="23" customFormat="false" ht="13.5" hidden="false" customHeight="false" outlineLevel="0" collapsed="false">
      <c r="A23" s="215" t="s">
        <v>352</v>
      </c>
      <c r="B23" s="216"/>
      <c r="C23" s="216" t="n">
        <f aca="false">(1+C5)*(1+C11)*(1+C21)-1</f>
        <v>0.0521042444514555</v>
      </c>
      <c r="D23" s="216" t="n">
        <f aca="false">(1+D5)*(1+D11)*(1+D21)-1</f>
        <v>0.062632494553946</v>
      </c>
      <c r="E23" s="216" t="n">
        <f aca="false">(1+E5)*(1+E11)*(1+E21)-1</f>
        <v>0.0296284601453207</v>
      </c>
      <c r="F23" s="216" t="n">
        <f aca="false">(1+F5)*(1+F11)*(1+F21)-1</f>
        <v>0.0296144584528144</v>
      </c>
      <c r="G23" s="216" t="n">
        <f aca="false">(1+G5)*(1+G11)*(1+G21)-1</f>
        <v>0.0283407234848396</v>
      </c>
      <c r="H23" s="216" t="n">
        <f aca="false">(1+H5)*(1+H11)*(1+H21)-1</f>
        <v>0.0283270265200366</v>
      </c>
      <c r="I23" s="216" t="n">
        <f aca="false">(1+I5)*(1+I11)*(1+I21)-1</f>
        <v>0.0283134700369239</v>
      </c>
      <c r="J23" s="216" t="n">
        <f aca="false">(1+J5)*(1+J11)*(1+J21)-1</f>
        <v>0.0283000518852714</v>
      </c>
      <c r="K23" s="216" t="n">
        <f aca="false">(1+K5)*(1+K11)*(1+K21)-1</f>
        <v>0.0282867699585088</v>
      </c>
      <c r="L23" s="216" t="n">
        <f aca="false">(1+L5)*(1+L11)*(1+L21)-1</f>
        <v>0.0282736221926228</v>
      </c>
      <c r="M23" s="216" t="n">
        <f aca="false">(1+M5)*(1+M11)*(1+M21)-1</f>
        <v>0.0699733292381604</v>
      </c>
      <c r="N23" s="216" t="n">
        <f aca="false">(1+N5)*(1+N11)*(1+N21)-1</f>
        <v>0.0699599210510771</v>
      </c>
      <c r="O23" s="216" t="n">
        <f aca="false">(1+O5)*(1+O11)*(1+O21)-1</f>
        <v>0.0566842156463472</v>
      </c>
      <c r="P23" s="216" t="n">
        <f aca="false">(1+P5)*(1+P11)*(1+P21)-1</f>
        <v>0.0374660782855751</v>
      </c>
      <c r="Q23" s="216" t="n">
        <f aca="false">(1+Q5)*(1+Q11)*(1+Q21)-1</f>
        <v>0.0374604188137464</v>
      </c>
      <c r="R23" s="216" t="n">
        <f aca="false">(1+R5)*(1+R11)*(1+R21)-1</f>
        <v>0.0374547965752852</v>
      </c>
      <c r="S23" s="216" t="n">
        <f aca="false">(1+S5)*(1+S11)*(1+S21)-1</f>
        <v>0.0374492112039611</v>
      </c>
      <c r="T23" s="216" t="n">
        <f aca="false">(1+T5)*(1+T11)*(1+T21)-1</f>
        <v>0.0374436623383319</v>
      </c>
      <c r="U23" s="216" t="n">
        <f aca="false">(1+U5)*(1+U11)*(1+U21)-1</f>
        <v>0.0694578455976422</v>
      </c>
      <c r="V23" s="216" t="n">
        <f aca="false">(1+V5)*(1+V11)*(1+V21)-1</f>
        <v>0.127087348120538</v>
      </c>
      <c r="W23" s="216" t="n">
        <f aca="false">(1+W5)*(1+W11)*(1+W21)-1</f>
        <v>0.088658205613168</v>
      </c>
      <c r="X23" s="216" t="n">
        <f aca="false">(1+X5)*(1+X11)*(1+X21)-1</f>
        <v>0.0246141480169351</v>
      </c>
      <c r="Y23" s="216" t="n">
        <f aca="false">(1+Y5)*(1+Y11)*(1+Y21)-1</f>
        <v>0.0246088427363325</v>
      </c>
      <c r="Z23" s="216" t="n">
        <f aca="false">(1+Z5)*(1+Z11)*(1+Z21)-1</f>
        <v>0.0246035714639392</v>
      </c>
      <c r="AA23" s="216" t="n">
        <f aca="false">(1+AA5)*(1+AA11)*(1+AA21)-1</f>
        <v>0.0155255794691447</v>
      </c>
      <c r="AB23" s="216" t="n">
        <f aca="false">(1+AB5)*(1+AB11)*(1+AB21)-1</f>
        <v>0.0155140380942216</v>
      </c>
      <c r="AC23" s="216" t="n">
        <f aca="false">(1+AC5)*(1+AC11)*(1+AC21)-1</f>
        <v>0.0155026061162173</v>
      </c>
      <c r="AD23" s="216" t="n">
        <f aca="false">(1+AD5)*(1+AD11)*(1+AD21)-1</f>
        <v>0.0154912819870621</v>
      </c>
      <c r="AE23" s="216" t="n">
        <f aca="false">(1+AE5)*(1+AE11)*(1+AE21)-1</f>
        <v>0.0154800641877582</v>
      </c>
      <c r="AF23" s="216" t="n">
        <f aca="false">(1+AF5)*(1+AF11)*(1+AF21)-1</f>
        <v>0.0154689512277002</v>
      </c>
      <c r="AG23" s="216" t="n">
        <f aca="false">(1+AG5)*(1+AG11)*(1+AG21)-1</f>
        <v>0.0154579416440148</v>
      </c>
      <c r="AH23" s="216" t="n">
        <f aca="false">(1+AH5)*(1+AH11)*(1+AH21)-1</f>
        <v>0.0154470340009192</v>
      </c>
      <c r="AI23" s="216" t="n">
        <f aca="false">(1+AI5)*(1+AI11)*(1+AI21)-1</f>
        <v>0.015436226889096</v>
      </c>
      <c r="AJ23" s="216" t="n">
        <f aca="false">(1+AJ5)*(1+AJ11)*(1+AJ21)-1</f>
        <v>0.0154255189250878</v>
      </c>
      <c r="AK23" s="216" t="n">
        <f aca="false">(1+AK5)*(1+AK11)*(1+AK21)-1</f>
        <v>0.0154149087507056</v>
      </c>
      <c r="AL23" s="216" t="n">
        <f aca="false">(1+AL5)*(1+AL11)*(1+AL21)-1</f>
        <v>0.0154043950324536</v>
      </c>
      <c r="AM23" s="216" t="n">
        <f aca="false">(1+AM5)*(1+AM11)*(1+AM21)-1</f>
        <v>0.015765576096902</v>
      </c>
      <c r="AN23" s="216" t="n">
        <f aca="false">(1+AN5)*(1+AN11)*(1+AN21)-1</f>
        <v>0.0157371853099353</v>
      </c>
      <c r="AO23" s="216" t="n">
        <f aca="false">(1+AO5)*(1+AO11)*(1+AO21)-1</f>
        <v>0.0157092151272198</v>
      </c>
      <c r="AP23" s="216" t="n">
        <f aca="false">(1+AP5)*(1+AP11)*(1+AP21)-1</f>
        <v>0.0156816562707207</v>
      </c>
      <c r="AQ23" s="216" t="n">
        <f aca="false">(1+AQ5)*(1+AQ11)*(1+AQ21)-1</f>
        <v>0.0156544997332948</v>
      </c>
      <c r="AR23" s="216" t="n">
        <f aca="false">(1+AR5)*(1+AR11)*(1+AR21)-1</f>
        <v>0.0156277367688749</v>
      </c>
      <c r="AS23" s="216" t="n">
        <f aca="false">(1+AS5)*(1+AS11)*(1+AS21)-1</f>
        <v>0.0156013588830799</v>
      </c>
      <c r="AT23" s="216" t="n">
        <f aca="false">(1+AT5)*(1+AT11)*(1+AT21)-1</f>
        <v>0.0155753578242246</v>
      </c>
      <c r="AU23" s="216" t="n">
        <f aca="false">(1+AU5)*(1+AU11)*(1+AU21)-1</f>
        <v>0.015549725574715</v>
      </c>
      <c r="AV23" s="216" t="n">
        <f aca="false">(1+AV5)*(1+AV11)*(1+AV21)-1</f>
        <v>0.0155244543428039</v>
      </c>
      <c r="AW23" s="216" t="n">
        <f aca="false">(1+AW5)*(1+AW11)*(1+AW21)-1</f>
        <v>0.0154995365546959</v>
      </c>
      <c r="AX23" s="216" t="n">
        <f aca="false">(1+AX5)*(1+AX11)*(1+AX21)-1</f>
        <v>0.0154749648469781</v>
      </c>
      <c r="AY23" s="216" t="n">
        <f aca="false">(1+AY5)*(1+AY11)*(1+AY21)-1</f>
        <v>0.0119587395227669</v>
      </c>
      <c r="AZ23" s="216" t="n">
        <f aca="false">(1+AZ5)*(1+AZ11)*(1+AZ21)-1</f>
        <v>0.0119349208827555</v>
      </c>
      <c r="BA23" s="216" t="n">
        <f aca="false">(1+BA5)*(1+BA11)*(1+BA21)-1</f>
        <v>0.0119114263058735</v>
      </c>
      <c r="BB23" s="216" t="n">
        <f aca="false">(1+BB5)*(1+BB11)*(1+BB21)-1</f>
        <v>0.0118882492232739</v>
      </c>
      <c r="BC23" s="216" t="n">
        <f aca="false">(1+BC5)*(1+BC11)*(1+BC21)-1</f>
        <v>0.011865383242454</v>
      </c>
      <c r="BD23" s="216" t="n">
        <f aca="false">(1+BD5)*(1+BD11)*(1+BD21)-1</f>
        <v>0.0118428221413784</v>
      </c>
      <c r="BE23" s="216" t="n">
        <f aca="false">(1+BE5)*(1+BE11)*(1+BE21)-1</f>
        <v>0.0118205598628334</v>
      </c>
      <c r="BF23" s="216" t="n">
        <f aca="false">(1+BF5)*(1+BF11)*(1+BF21)-1</f>
        <v>0.0117985905090066</v>
      </c>
      <c r="BG23" s="216" t="n">
        <f aca="false">(1+BG5)*(1+BG11)*(1+BG21)-1</f>
        <v>0.0117769083362751</v>
      </c>
      <c r="BH23" s="216" t="n">
        <f aca="false">(1+BH5)*(1+BH11)*(1+BH21)-1</f>
        <v>0.0117555077502025</v>
      </c>
      <c r="BI23" s="216" t="n">
        <f aca="false">(1+BI5)*(1+BI11)*(1+BI21)-1</f>
        <v>0.0117343833007244</v>
      </c>
      <c r="BJ23" s="216" t="n">
        <f aca="false">(1+BJ5)*(1+BJ11)*(1+BJ21)-1</f>
        <v>0.0117135296775219</v>
      </c>
    </row>
    <row r="27" customFormat="false" ht="13.5" hidden="false" customHeight="false" outlineLevel="0" collapsed="false">
      <c r="A27" s="215" t="s">
        <v>353</v>
      </c>
      <c r="B27" s="216"/>
      <c r="C27" s="216" t="n">
        <f aca="false">(1+C7)*(1+C13)*(1+C23)-1</f>
        <v>0.0521042444514555</v>
      </c>
      <c r="D27" s="216" t="n">
        <f aca="false">C27+D23</f>
        <v>0.114736739005401</v>
      </c>
      <c r="E27" s="216" t="n">
        <f aca="false">D27+E23</f>
        <v>0.144365199150722</v>
      </c>
      <c r="F27" s="216" t="n">
        <f aca="false">E27+F23</f>
        <v>0.173979657603537</v>
      </c>
      <c r="G27" s="216" t="n">
        <f aca="false">F27+G23</f>
        <v>0.202320381088376</v>
      </c>
      <c r="H27" s="216" t="n">
        <f aca="false">G27+H23</f>
        <v>0.230647407608413</v>
      </c>
      <c r="I27" s="216" t="n">
        <f aca="false">H27+I23</f>
        <v>0.258960877645337</v>
      </c>
      <c r="J27" s="216" t="n">
        <f aca="false">I27+J23</f>
        <v>0.287260929530608</v>
      </c>
      <c r="K27" s="216" t="n">
        <f aca="false">J27+K23</f>
        <v>0.315547699489117</v>
      </c>
      <c r="L27" s="216" t="n">
        <f aca="false">K27+L23</f>
        <v>0.34382132168174</v>
      </c>
      <c r="M27" s="216" t="n">
        <f aca="false">L27+M23</f>
        <v>0.4137946509199</v>
      </c>
      <c r="N27" s="216" t="n">
        <f aca="false">M27+N23</f>
        <v>0.483754571970977</v>
      </c>
      <c r="O27" s="216" t="n">
        <f aca="false">N27+O23</f>
        <v>0.540438787617324</v>
      </c>
      <c r="P27" s="216" t="n">
        <f aca="false">O27+P23</f>
        <v>0.577904865902899</v>
      </c>
      <c r="Q27" s="216" t="n">
        <f aca="false">P27+Q23</f>
        <v>0.615365284716646</v>
      </c>
      <c r="R27" s="216" t="n">
        <f aca="false">Q27+R23</f>
        <v>0.652820081291931</v>
      </c>
      <c r="S27" s="216" t="n">
        <f aca="false">R27+S23</f>
        <v>0.690269292495892</v>
      </c>
      <c r="T27" s="216" t="n">
        <f aca="false">S27+T23</f>
        <v>0.727712954834224</v>
      </c>
      <c r="U27" s="216" t="n">
        <f aca="false">T27+U23</f>
        <v>0.797170800431866</v>
      </c>
      <c r="V27" s="216" t="n">
        <f aca="false">U27+V23</f>
        <v>0.924258148552404</v>
      </c>
      <c r="W27" s="216" t="n">
        <f aca="false">V27+W23</f>
        <v>1.01291635416557</v>
      </c>
      <c r="X27" s="216" t="n">
        <f aca="false">W27+X23</f>
        <v>1.03753050218251</v>
      </c>
      <c r="Y27" s="216" t="n">
        <f aca="false">X27+Y23</f>
        <v>1.06213934491884</v>
      </c>
      <c r="Z27" s="216" t="n">
        <f aca="false">Y27+Z23</f>
        <v>1.08674291638278</v>
      </c>
      <c r="AA27" s="216" t="n">
        <f aca="false">Z27+AA23</f>
        <v>1.10226849585192</v>
      </c>
      <c r="AB27" s="216" t="n">
        <f aca="false">AA27+AB23</f>
        <v>1.11778253394615</v>
      </c>
      <c r="AC27" s="216" t="n">
        <f aca="false">AB27+AC23</f>
        <v>1.13328514006236</v>
      </c>
      <c r="AD27" s="216" t="n">
        <f aca="false">AC27+AD23</f>
        <v>1.14877642204942</v>
      </c>
      <c r="AE27" s="216" t="n">
        <f aca="false">AD27+AE23</f>
        <v>1.16425648623718</v>
      </c>
      <c r="AF27" s="216" t="n">
        <f aca="false">AE27+AF23</f>
        <v>1.17972543746488</v>
      </c>
      <c r="AG27" s="216" t="n">
        <f aca="false">AF27+AG23</f>
        <v>1.1951833791089</v>
      </c>
      <c r="AH27" s="216" t="n">
        <f aca="false">AG27+AH23</f>
        <v>1.21063041310982</v>
      </c>
      <c r="AI27" s="216" t="n">
        <f aca="false">AH27+AI23</f>
        <v>1.22606663999891</v>
      </c>
      <c r="AJ27" s="216" t="n">
        <f aca="false">AI27+AJ23</f>
        <v>1.241492158924</v>
      </c>
      <c r="AK27" s="216" t="n">
        <f aca="false">AJ27+AK23</f>
        <v>1.25690706767471</v>
      </c>
      <c r="AL27" s="216" t="n">
        <f aca="false">AK27+AL23</f>
        <v>1.27231146270716</v>
      </c>
      <c r="AM27" s="216" t="n">
        <f aca="false">AL27+AM23</f>
        <v>1.28807703880406</v>
      </c>
      <c r="AN27" s="216" t="n">
        <f aca="false">AM27+AN23</f>
        <v>1.303814224114</v>
      </c>
      <c r="AO27" s="216" t="n">
        <f aca="false">AN27+AO23</f>
        <v>1.31952343924122</v>
      </c>
      <c r="AP27" s="216" t="n">
        <f aca="false">AO27+AP23</f>
        <v>1.33520509551194</v>
      </c>
      <c r="AQ27" s="216" t="n">
        <f aca="false">AP27+AQ23</f>
        <v>1.35085959524523</v>
      </c>
      <c r="AR27" s="216" t="n">
        <f aca="false">AQ27+AR23</f>
        <v>1.36648733201411</v>
      </c>
      <c r="AS27" s="216" t="n">
        <f aca="false">AR27+AS23</f>
        <v>1.38208869089719</v>
      </c>
      <c r="AT27" s="216" t="n">
        <f aca="false">AS27+AT23</f>
        <v>1.39766404872141</v>
      </c>
      <c r="AU27" s="216" t="n">
        <f aca="false">AT27+AU23</f>
        <v>1.41321377429613</v>
      </c>
      <c r="AV27" s="216" t="n">
        <f aca="false">AU27+AV23</f>
        <v>1.42873822863893</v>
      </c>
      <c r="AW27" s="216" t="n">
        <f aca="false">AV27+AW23</f>
        <v>1.44423776519363</v>
      </c>
      <c r="AX27" s="216" t="n">
        <f aca="false">AW27+AX23</f>
        <v>1.4597127300406</v>
      </c>
      <c r="AY27" s="216" t="n">
        <f aca="false">AX27+AY23</f>
        <v>1.47167146956337</v>
      </c>
      <c r="AZ27" s="216" t="n">
        <f aca="false">AY27+AZ23</f>
        <v>1.48360639044613</v>
      </c>
      <c r="BA27" s="216" t="n">
        <f aca="false">AZ27+BA23</f>
        <v>1.495517816752</v>
      </c>
      <c r="BB27" s="216" t="n">
        <f aca="false">BA27+BB23</f>
        <v>1.50740606597527</v>
      </c>
      <c r="BC27" s="216" t="n">
        <f aca="false">BB27+BC23</f>
        <v>1.51927144921773</v>
      </c>
      <c r="BD27" s="216" t="n">
        <f aca="false">BC27+BD23</f>
        <v>1.53111427135911</v>
      </c>
      <c r="BE27" s="216" t="n">
        <f aca="false">BD27+BE23</f>
        <v>1.54293483122194</v>
      </c>
      <c r="BF27" s="216" t="n">
        <f aca="false">BE27+BF23</f>
        <v>1.55473342173095</v>
      </c>
      <c r="BG27" s="216" t="n">
        <f aca="false">BF27+BG23</f>
        <v>1.56651033006722</v>
      </c>
      <c r="BH27" s="216" t="n">
        <f aca="false">BG27+BH23</f>
        <v>1.57826583781742</v>
      </c>
      <c r="BI27" s="216" t="n">
        <f aca="false">BH27+BI23</f>
        <v>1.59000022111815</v>
      </c>
      <c r="BJ27" s="216" t="n">
        <f aca="false">BI27+BJ23</f>
        <v>1.60171375079567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14.4453125" defaultRowHeight="14.25" zeroHeight="false" outlineLevelRow="0" outlineLevelCol="0"/>
  <cols>
    <col collapsed="false" customWidth="true" hidden="false" outlineLevel="0" max="1" min="1" style="217" width="6"/>
    <col collapsed="false" customWidth="true" hidden="false" outlineLevel="0" max="2" min="2" style="217" width="30"/>
    <col collapsed="false" customWidth="true" hidden="false" outlineLevel="0" max="57" min="3" style="217" width="12"/>
    <col collapsed="false" customWidth="false" hidden="false" outlineLevel="0" max="16384" min="58" style="217" width="14.44"/>
  </cols>
  <sheetData>
    <row r="1" customFormat="false" ht="19.5" hidden="false" customHeight="true" outlineLevel="0" collapsed="false">
      <c r="A1" s="218" t="s">
        <v>241</v>
      </c>
      <c r="B1" s="218"/>
      <c r="C1" s="218"/>
      <c r="D1" s="218"/>
      <c r="E1" s="218"/>
      <c r="F1" s="218"/>
      <c r="G1" s="218"/>
    </row>
    <row r="2" customFormat="false" ht="15" hidden="false" customHeight="true" outlineLevel="0" collapsed="false">
      <c r="A2" s="219" t="s">
        <v>242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</row>
    <row r="3" customFormat="false" ht="15" hidden="false" customHeight="true" outlineLevel="0" collapsed="false"/>
    <row r="4" customFormat="false" ht="15" hidden="false" customHeight="true" outlineLevel="0" collapsed="false">
      <c r="A4" s="220" t="s">
        <v>243</v>
      </c>
      <c r="B4" s="220" t="s">
        <v>244</v>
      </c>
      <c r="C4" s="221"/>
      <c r="D4" s="221" t="n">
        <v>1</v>
      </c>
      <c r="E4" s="221" t="n">
        <v>2</v>
      </c>
      <c r="F4" s="221" t="n">
        <v>3</v>
      </c>
      <c r="G4" s="221" t="n">
        <v>4</v>
      </c>
      <c r="H4" s="221" t="n">
        <v>5</v>
      </c>
      <c r="I4" s="221" t="n">
        <v>6</v>
      </c>
      <c r="J4" s="221" t="n">
        <v>7</v>
      </c>
      <c r="K4" s="221" t="n">
        <v>8</v>
      </c>
      <c r="L4" s="221" t="n">
        <v>9</v>
      </c>
      <c r="M4" s="221" t="n">
        <v>10</v>
      </c>
      <c r="N4" s="221" t="n">
        <v>11</v>
      </c>
      <c r="O4" s="221" t="n">
        <v>12</v>
      </c>
      <c r="P4" s="221" t="n">
        <v>13</v>
      </c>
      <c r="Q4" s="221" t="n">
        <v>14</v>
      </c>
      <c r="R4" s="221" t="n">
        <v>15</v>
      </c>
      <c r="S4" s="221" t="n">
        <v>16</v>
      </c>
      <c r="T4" s="221" t="n">
        <v>17</v>
      </c>
      <c r="U4" s="221" t="n">
        <v>18</v>
      </c>
      <c r="V4" s="221" t="n">
        <v>19</v>
      </c>
      <c r="W4" s="221" t="n">
        <v>20</v>
      </c>
      <c r="X4" s="221" t="n">
        <v>21</v>
      </c>
      <c r="Y4" s="221" t="n">
        <v>22</v>
      </c>
      <c r="Z4" s="221" t="n">
        <v>23</v>
      </c>
      <c r="AA4" s="221" t="n">
        <v>24</v>
      </c>
      <c r="AB4" s="221" t="n">
        <v>25</v>
      </c>
      <c r="AC4" s="221" t="n">
        <v>26</v>
      </c>
      <c r="AD4" s="221" t="n">
        <v>27</v>
      </c>
      <c r="AE4" s="221" t="n">
        <v>28</v>
      </c>
      <c r="AF4" s="221" t="n">
        <v>29</v>
      </c>
      <c r="AG4" s="221" t="n">
        <v>30</v>
      </c>
      <c r="AH4" s="221" t="n">
        <v>31</v>
      </c>
      <c r="AI4" s="221" t="n">
        <v>32</v>
      </c>
      <c r="AJ4" s="221" t="n">
        <v>33</v>
      </c>
      <c r="AK4" s="221" t="n">
        <v>34</v>
      </c>
      <c r="AL4" s="221" t="n">
        <v>35</v>
      </c>
      <c r="AM4" s="221" t="n">
        <v>36</v>
      </c>
      <c r="AN4" s="221" t="n">
        <v>37</v>
      </c>
      <c r="AO4" s="221" t="n">
        <v>38</v>
      </c>
      <c r="AP4" s="221" t="n">
        <v>39</v>
      </c>
      <c r="AQ4" s="221" t="n">
        <v>40</v>
      </c>
      <c r="AR4" s="221" t="n">
        <v>41</v>
      </c>
      <c r="AS4" s="221" t="n">
        <v>42</v>
      </c>
      <c r="AT4" s="221" t="n">
        <v>43</v>
      </c>
      <c r="AU4" s="221" t="n">
        <v>44</v>
      </c>
      <c r="AV4" s="221" t="n">
        <v>45</v>
      </c>
      <c r="AW4" s="221" t="n">
        <v>46</v>
      </c>
      <c r="AX4" s="221" t="n">
        <v>47</v>
      </c>
      <c r="AY4" s="221" t="n">
        <v>48</v>
      </c>
      <c r="AZ4" s="221" t="n">
        <v>49</v>
      </c>
      <c r="BA4" s="221" t="n">
        <v>50</v>
      </c>
      <c r="BB4" s="221" t="n">
        <v>51</v>
      </c>
      <c r="BC4" s="221" t="n">
        <v>52</v>
      </c>
      <c r="BD4" s="221" t="n">
        <v>53</v>
      </c>
      <c r="BE4" s="221" t="n">
        <v>54</v>
      </c>
    </row>
    <row r="5" customFormat="false" ht="15" hidden="false" customHeight="true" outlineLevel="0" collapsed="false">
      <c r="A5" s="222" t="n">
        <f aca="false">'Stage Schedule &amp; Costs'!A5</f>
        <v>1</v>
      </c>
      <c r="B5" s="223" t="str">
        <f aca="false">'Stage Schedule &amp; Costs'!B5&amp;" - "&amp;'Stage Schedule &amp; Costs'!C5</f>
        <v>Excavation - Excavation</v>
      </c>
      <c r="C5" s="224" t="n">
        <f aca="false">SUM(D5:BE5)</f>
        <v>20000000</v>
      </c>
      <c r="D5" s="224" t="n">
        <f aca="false">MAX(0,MIN('Stage Schedule &amp; Costs'!$G5,D$4)-MAX('Stage Schedule &amp; Costs'!$F5,D$4-1))*'Stage Schedule &amp; Costs'!$I5</f>
        <v>20000000</v>
      </c>
      <c r="E5" s="224" t="n">
        <f aca="false">MAX(0,MIN('Stage Schedule &amp; Costs'!$G5,E$4)-MAX('Stage Schedule &amp; Costs'!$F5,E$4-1))*'Stage Schedule &amp; Costs'!$I5</f>
        <v>0</v>
      </c>
      <c r="F5" s="224" t="n">
        <f aca="false">MAX(0,MIN('Stage Schedule &amp; Costs'!$G5,F$4)-MAX('Stage Schedule &amp; Costs'!$F5,F$4-1))*'Stage Schedule &amp; Costs'!$I5</f>
        <v>0</v>
      </c>
      <c r="G5" s="224" t="n">
        <f aca="false">MAX(0,MIN('Stage Schedule &amp; Costs'!$G5,G$4)-MAX('Stage Schedule &amp; Costs'!$F5,G$4-1))*'Stage Schedule &amp; Costs'!$I5</f>
        <v>0</v>
      </c>
      <c r="H5" s="224" t="n">
        <f aca="false">MAX(0,MIN('Stage Schedule &amp; Costs'!$G5,H$4)-MAX('Stage Schedule &amp; Costs'!$F5,H$4-1))*'Stage Schedule &amp; Costs'!$I5</f>
        <v>0</v>
      </c>
      <c r="I5" s="224" t="n">
        <f aca="false">MAX(0,MIN('Stage Schedule &amp; Costs'!$G5,I$4)-MAX('Stage Schedule &amp; Costs'!$F5,I$4-1))*'Stage Schedule &amp; Costs'!$I5</f>
        <v>0</v>
      </c>
      <c r="J5" s="224" t="n">
        <f aca="false">MAX(0,MIN('Stage Schedule &amp; Costs'!$G5,J$4)-MAX('Stage Schedule &amp; Costs'!$F5,J$4-1))*'Stage Schedule &amp; Costs'!$I5</f>
        <v>0</v>
      </c>
      <c r="K5" s="224" t="n">
        <f aca="false">MAX(0,MIN('Stage Schedule &amp; Costs'!$G5,K$4)-MAX('Stage Schedule &amp; Costs'!$F5,K$4-1))*'Stage Schedule &amp; Costs'!$I5</f>
        <v>0</v>
      </c>
      <c r="L5" s="224" t="n">
        <f aca="false">MAX(0,MIN('Stage Schedule &amp; Costs'!$G5,L$4)-MAX('Stage Schedule &amp; Costs'!$F5,L$4-1))*'Stage Schedule &amp; Costs'!$I5</f>
        <v>0</v>
      </c>
      <c r="M5" s="224" t="n">
        <f aca="false">MAX(0,MIN('Stage Schedule &amp; Costs'!$G5,M$4)-MAX('Stage Schedule &amp; Costs'!$F5,M$4-1))*'Stage Schedule &amp; Costs'!$I5</f>
        <v>0</v>
      </c>
      <c r="N5" s="224" t="n">
        <f aca="false">MAX(0,MIN('Stage Schedule &amp; Costs'!$G5,N$4)-MAX('Stage Schedule &amp; Costs'!$F5,N$4-1))*'Stage Schedule &amp; Costs'!$I5</f>
        <v>0</v>
      </c>
      <c r="O5" s="224" t="n">
        <f aca="false">MAX(0,MIN('Stage Schedule &amp; Costs'!$G5,O$4)-MAX('Stage Schedule &amp; Costs'!$F5,O$4-1))*'Stage Schedule &amp; Costs'!$I5</f>
        <v>0</v>
      </c>
      <c r="P5" s="224" t="n">
        <f aca="false">MAX(0,MIN('Stage Schedule &amp; Costs'!$G5,P$4)-MAX('Stage Schedule &amp; Costs'!$F5,P$4-1))*'Stage Schedule &amp; Costs'!$I5</f>
        <v>0</v>
      </c>
      <c r="Q5" s="224" t="n">
        <f aca="false">MAX(0,MIN('Stage Schedule &amp; Costs'!$G5,Q$4)-MAX('Stage Schedule &amp; Costs'!$F5,Q$4-1))*'Stage Schedule &amp; Costs'!$I5</f>
        <v>0</v>
      </c>
      <c r="R5" s="224" t="n">
        <f aca="false">MAX(0,MIN('Stage Schedule &amp; Costs'!$G5,R$4)-MAX('Stage Schedule &amp; Costs'!$F5,R$4-1))*'Stage Schedule &amp; Costs'!$I5</f>
        <v>0</v>
      </c>
      <c r="S5" s="224" t="n">
        <f aca="false">MAX(0,MIN('Stage Schedule &amp; Costs'!$G5,S$4)-MAX('Stage Schedule &amp; Costs'!$F5,S$4-1))*'Stage Schedule &amp; Costs'!$I5</f>
        <v>0</v>
      </c>
      <c r="T5" s="224" t="n">
        <f aca="false">MAX(0,MIN('Stage Schedule &amp; Costs'!$G5,T$4)-MAX('Stage Schedule &amp; Costs'!$F5,T$4-1))*'Stage Schedule &amp; Costs'!$I5</f>
        <v>0</v>
      </c>
      <c r="U5" s="224" t="n">
        <f aca="false">MAX(0,MIN('Stage Schedule &amp; Costs'!$G5,U$4)-MAX('Stage Schedule &amp; Costs'!$F5,U$4-1))*'Stage Schedule &amp; Costs'!$I5</f>
        <v>0</v>
      </c>
      <c r="V5" s="224" t="n">
        <f aca="false">MAX(0,MIN('Stage Schedule &amp; Costs'!$G5,V$4)-MAX('Stage Schedule &amp; Costs'!$F5,V$4-1))*'Stage Schedule &amp; Costs'!$I5</f>
        <v>0</v>
      </c>
      <c r="W5" s="224" t="n">
        <f aca="false">MAX(0,MIN('Stage Schedule &amp; Costs'!$G5,W$4)-MAX('Stage Schedule &amp; Costs'!$F5,W$4-1))*'Stage Schedule &amp; Costs'!$I5</f>
        <v>0</v>
      </c>
      <c r="X5" s="224" t="n">
        <f aca="false">MAX(0,MIN('Stage Schedule &amp; Costs'!$G5,X$4)-MAX('Stage Schedule &amp; Costs'!$F5,X$4-1))*'Stage Schedule &amp; Costs'!$I5</f>
        <v>0</v>
      </c>
      <c r="Y5" s="224" t="n">
        <f aca="false">MAX(0,MIN('Stage Schedule &amp; Costs'!$G5,Y$4)-MAX('Stage Schedule &amp; Costs'!$F5,Y$4-1))*'Stage Schedule &amp; Costs'!$I5</f>
        <v>0</v>
      </c>
      <c r="Z5" s="224" t="n">
        <f aca="false">MAX(0,MIN('Stage Schedule &amp; Costs'!$G5,Z$4)-MAX('Stage Schedule &amp; Costs'!$F5,Z$4-1))*'Stage Schedule &amp; Costs'!$I5</f>
        <v>0</v>
      </c>
      <c r="AA5" s="224" t="n">
        <f aca="false">MAX(0,MIN('Stage Schedule &amp; Costs'!$G5,AA$4)-MAX('Stage Schedule &amp; Costs'!$F5,AA$4-1))*'Stage Schedule &amp; Costs'!$I5</f>
        <v>0</v>
      </c>
      <c r="AB5" s="224" t="n">
        <f aca="false">MAX(0,MIN('Stage Schedule &amp; Costs'!$G5,AB$4)-MAX('Stage Schedule &amp; Costs'!$F5,AB$4-1))*'Stage Schedule &amp; Costs'!$I5</f>
        <v>0</v>
      </c>
      <c r="AC5" s="224" t="n">
        <f aca="false">MAX(0,MIN('Stage Schedule &amp; Costs'!$G5,AC$4)-MAX('Stage Schedule &amp; Costs'!$F5,AC$4-1))*'Stage Schedule &amp; Costs'!$I5</f>
        <v>0</v>
      </c>
      <c r="AD5" s="224" t="n">
        <f aca="false">MAX(0,MIN('Stage Schedule &amp; Costs'!$G5,AD$4)-MAX('Stage Schedule &amp; Costs'!$F5,AD$4-1))*'Stage Schedule &amp; Costs'!$I5</f>
        <v>0</v>
      </c>
      <c r="AE5" s="224" t="n">
        <f aca="false">MAX(0,MIN('Stage Schedule &amp; Costs'!$G5,AE$4)-MAX('Stage Schedule &amp; Costs'!$F5,AE$4-1))*'Stage Schedule &amp; Costs'!$I5</f>
        <v>0</v>
      </c>
      <c r="AF5" s="224" t="n">
        <f aca="false">MAX(0,MIN('Stage Schedule &amp; Costs'!$G5,AF$4)-MAX('Stage Schedule &amp; Costs'!$F5,AF$4-1))*'Stage Schedule &amp; Costs'!$I5</f>
        <v>0</v>
      </c>
      <c r="AG5" s="224" t="n">
        <f aca="false">MAX(0,MIN('Stage Schedule &amp; Costs'!$G5,AG$4)-MAX('Stage Schedule &amp; Costs'!$F5,AG$4-1))*'Stage Schedule &amp; Costs'!$I5</f>
        <v>0</v>
      </c>
      <c r="AH5" s="224" t="n">
        <f aca="false">MAX(0,MIN('Stage Schedule &amp; Costs'!$G5,AH$4)-MAX('Stage Schedule &amp; Costs'!$F5,AH$4-1))*'Stage Schedule &amp; Costs'!$I5</f>
        <v>0</v>
      </c>
      <c r="AI5" s="224" t="n">
        <f aca="false">MAX(0,MIN('Stage Schedule &amp; Costs'!$G5,AI$4)-MAX('Stage Schedule &amp; Costs'!$F5,AI$4-1))*'Stage Schedule &amp; Costs'!$I5</f>
        <v>0</v>
      </c>
      <c r="AJ5" s="224" t="n">
        <f aca="false">MAX(0,MIN('Stage Schedule &amp; Costs'!$G5,AJ$4)-MAX('Stage Schedule &amp; Costs'!$F5,AJ$4-1))*'Stage Schedule &amp; Costs'!$I5</f>
        <v>0</v>
      </c>
      <c r="AK5" s="224" t="n">
        <f aca="false">MAX(0,MIN('Stage Schedule &amp; Costs'!$G5,AK$4)-MAX('Stage Schedule &amp; Costs'!$F5,AK$4-1))*'Stage Schedule &amp; Costs'!$I5</f>
        <v>0</v>
      </c>
      <c r="AL5" s="224" t="n">
        <f aca="false">MAX(0,MIN('Stage Schedule &amp; Costs'!$G5,AL$4)-MAX('Stage Schedule &amp; Costs'!$F5,AL$4-1))*'Stage Schedule &amp; Costs'!$I5</f>
        <v>0</v>
      </c>
      <c r="AM5" s="224" t="n">
        <f aca="false">MAX(0,MIN('Stage Schedule &amp; Costs'!$G5,AM$4)-MAX('Stage Schedule &amp; Costs'!$F5,AM$4-1))*'Stage Schedule &amp; Costs'!$I5</f>
        <v>0</v>
      </c>
      <c r="AN5" s="224" t="n">
        <f aca="false">MAX(0,MIN('Stage Schedule &amp; Costs'!$G5,AN$4)-MAX('Stage Schedule &amp; Costs'!$F5,AN$4-1))*'Stage Schedule &amp; Costs'!$I5</f>
        <v>0</v>
      </c>
      <c r="AO5" s="224" t="n">
        <f aca="false">MAX(0,MIN('Stage Schedule &amp; Costs'!$G5,AO$4)-MAX('Stage Schedule &amp; Costs'!$F5,AO$4-1))*'Stage Schedule &amp; Costs'!$I5</f>
        <v>0</v>
      </c>
      <c r="AP5" s="224" t="n">
        <f aca="false">MAX(0,MIN('Stage Schedule &amp; Costs'!$G5,AP$4)-MAX('Stage Schedule &amp; Costs'!$F5,AP$4-1))*'Stage Schedule &amp; Costs'!$I5</f>
        <v>0</v>
      </c>
      <c r="AQ5" s="224" t="n">
        <f aca="false">MAX(0,MIN('Stage Schedule &amp; Costs'!$G5,AQ$4)-MAX('Stage Schedule &amp; Costs'!$F5,AQ$4-1))*'Stage Schedule &amp; Costs'!$I5</f>
        <v>0</v>
      </c>
      <c r="AR5" s="224" t="n">
        <f aca="false">MAX(0,MIN('Stage Schedule &amp; Costs'!$G5,AR$4)-MAX('Stage Schedule &amp; Costs'!$F5,AR$4-1))*'Stage Schedule &amp; Costs'!$I5</f>
        <v>0</v>
      </c>
      <c r="AS5" s="224" t="n">
        <f aca="false">MAX(0,MIN('Stage Schedule &amp; Costs'!$G5,AS$4)-MAX('Stage Schedule &amp; Costs'!$F5,AS$4-1))*'Stage Schedule &amp; Costs'!$I5</f>
        <v>0</v>
      </c>
      <c r="AT5" s="224" t="n">
        <f aca="false">MAX(0,MIN('Stage Schedule &amp; Costs'!$G5,AT$4)-MAX('Stage Schedule &amp; Costs'!$F5,AT$4-1))*'Stage Schedule &amp; Costs'!$I5</f>
        <v>0</v>
      </c>
      <c r="AU5" s="224" t="n">
        <f aca="false">MAX(0,MIN('Stage Schedule &amp; Costs'!$G5,AU$4)-MAX('Stage Schedule &amp; Costs'!$F5,AU$4-1))*'Stage Schedule &amp; Costs'!$I5</f>
        <v>0</v>
      </c>
      <c r="AV5" s="224" t="n">
        <f aca="false">MAX(0,MIN('Stage Schedule &amp; Costs'!$G5,AV$4)-MAX('Stage Schedule &amp; Costs'!$F5,AV$4-1))*'Stage Schedule &amp; Costs'!$I5</f>
        <v>0</v>
      </c>
      <c r="AW5" s="224" t="n">
        <f aca="false">MAX(0,MIN('Stage Schedule &amp; Costs'!$G5,AW$4)-MAX('Stage Schedule &amp; Costs'!$F5,AW$4-1))*'Stage Schedule &amp; Costs'!$I5</f>
        <v>0</v>
      </c>
      <c r="AX5" s="224" t="n">
        <f aca="false">MAX(0,MIN('Stage Schedule &amp; Costs'!$G5,AX$4)-MAX('Stage Schedule &amp; Costs'!$F5,AX$4-1))*'Stage Schedule &amp; Costs'!$I5</f>
        <v>0</v>
      </c>
      <c r="AY5" s="224" t="n">
        <f aca="false">MAX(0,MIN('Stage Schedule &amp; Costs'!$G5,AY$4)-MAX('Stage Schedule &amp; Costs'!$F5,AY$4-1))*'Stage Schedule &amp; Costs'!$I5</f>
        <v>0</v>
      </c>
      <c r="AZ5" s="224" t="n">
        <f aca="false">MAX(0,MIN('Stage Schedule &amp; Costs'!$G5,AZ$4)-MAX('Stage Schedule &amp; Costs'!$F5,AZ$4-1))*'Stage Schedule &amp; Costs'!$I5</f>
        <v>0</v>
      </c>
      <c r="BA5" s="224" t="n">
        <f aca="false">MAX(0,MIN('Stage Schedule &amp; Costs'!$G5,BA$4)-MAX('Stage Schedule &amp; Costs'!$F5,BA$4-1))*'Stage Schedule &amp; Costs'!$I5</f>
        <v>0</v>
      </c>
      <c r="BB5" s="224" t="n">
        <f aca="false">MAX(0,MIN('Stage Schedule &amp; Costs'!$G5,BB$4)-MAX('Stage Schedule &amp; Costs'!$F5,BB$4-1))*'Stage Schedule &amp; Costs'!$I5</f>
        <v>0</v>
      </c>
      <c r="BC5" s="224" t="n">
        <f aca="false">MAX(0,MIN('Stage Schedule &amp; Costs'!$G5,BC$4)-MAX('Stage Schedule &amp; Costs'!$F5,BC$4-1))*'Stage Schedule &amp; Costs'!$I5</f>
        <v>0</v>
      </c>
      <c r="BD5" s="224" t="n">
        <f aca="false">MAX(0,MIN('Stage Schedule &amp; Costs'!$G5,BD$4)-MAX('Stage Schedule &amp; Costs'!$F5,BD$4-1))*'Stage Schedule &amp; Costs'!$I5</f>
        <v>0</v>
      </c>
      <c r="BE5" s="224" t="n">
        <f aca="false">MAX(0,MIN('Stage Schedule &amp; Costs'!$G5,BE$4)-MAX('Stage Schedule &amp; Costs'!$F5,BE$4-1))*'Stage Schedule &amp; Costs'!$I5</f>
        <v>0</v>
      </c>
    </row>
    <row r="6" customFormat="false" ht="15" hidden="false" customHeight="true" outlineLevel="0" collapsed="false">
      <c r="A6" s="225" t="n">
        <f aca="false">'Stage Schedule &amp; Costs'!A6</f>
        <v>2</v>
      </c>
      <c r="B6" s="226" t="str">
        <f aca="false">'Stage Schedule &amp; Costs'!B6&amp;" - "&amp;'Stage Schedule &amp; Costs'!C6</f>
        <v>Replacement - Replacement (Backfill)</v>
      </c>
      <c r="C6" s="227" t="n">
        <f aca="false">SUM(D6:BE6)</f>
        <v>26400000</v>
      </c>
      <c r="D6" s="227" t="n">
        <f aca="false">MAX(0,MIN('Stage Schedule &amp; Costs'!$G6,D$4)-MAX('Stage Schedule &amp; Costs'!$F6,D$4-1))*'Stage Schedule &amp; Costs'!$I6</f>
        <v>0</v>
      </c>
      <c r="E6" s="227" t="n">
        <f aca="false">MAX(0,MIN('Stage Schedule &amp; Costs'!$G6,E$4)-MAX('Stage Schedule &amp; Costs'!$F6,E$4-1))*'Stage Schedule &amp; Costs'!$I6</f>
        <v>26400000</v>
      </c>
      <c r="F6" s="227" t="n">
        <f aca="false">MAX(0,MIN('Stage Schedule &amp; Costs'!$G6,F$4)-MAX('Stage Schedule &amp; Costs'!$F6,F$4-1))*'Stage Schedule &amp; Costs'!$I6</f>
        <v>0</v>
      </c>
      <c r="G6" s="227" t="n">
        <f aca="false">MAX(0,MIN('Stage Schedule &amp; Costs'!$G6,G$4)-MAX('Stage Schedule &amp; Costs'!$F6,G$4-1))*'Stage Schedule &amp; Costs'!$I6</f>
        <v>0</v>
      </c>
      <c r="H6" s="227" t="n">
        <f aca="false">MAX(0,MIN('Stage Schedule &amp; Costs'!$G6,H$4)-MAX('Stage Schedule &amp; Costs'!$F6,H$4-1))*'Stage Schedule &amp; Costs'!$I6</f>
        <v>0</v>
      </c>
      <c r="I6" s="227" t="n">
        <f aca="false">MAX(0,MIN('Stage Schedule &amp; Costs'!$G6,I$4)-MAX('Stage Schedule &amp; Costs'!$F6,I$4-1))*'Stage Schedule &amp; Costs'!$I6</f>
        <v>0</v>
      </c>
      <c r="J6" s="227" t="n">
        <f aca="false">MAX(0,MIN('Stage Schedule &amp; Costs'!$G6,J$4)-MAX('Stage Schedule &amp; Costs'!$F6,J$4-1))*'Stage Schedule &amp; Costs'!$I6</f>
        <v>0</v>
      </c>
      <c r="K6" s="227" t="n">
        <f aca="false">MAX(0,MIN('Stage Schedule &amp; Costs'!$G6,K$4)-MAX('Stage Schedule &amp; Costs'!$F6,K$4-1))*'Stage Schedule &amp; Costs'!$I6</f>
        <v>0</v>
      </c>
      <c r="L6" s="227" t="n">
        <f aca="false">MAX(0,MIN('Stage Schedule &amp; Costs'!$G6,L$4)-MAX('Stage Schedule &amp; Costs'!$F6,L$4-1))*'Stage Schedule &amp; Costs'!$I6</f>
        <v>0</v>
      </c>
      <c r="M6" s="227" t="n">
        <f aca="false">MAX(0,MIN('Stage Schedule &amp; Costs'!$G6,M$4)-MAX('Stage Schedule &amp; Costs'!$F6,M$4-1))*'Stage Schedule &amp; Costs'!$I6</f>
        <v>0</v>
      </c>
      <c r="N6" s="227" t="n">
        <f aca="false">MAX(0,MIN('Stage Schedule &amp; Costs'!$G6,N$4)-MAX('Stage Schedule &amp; Costs'!$F6,N$4-1))*'Stage Schedule &amp; Costs'!$I6</f>
        <v>0</v>
      </c>
      <c r="O6" s="227" t="n">
        <f aca="false">MAX(0,MIN('Stage Schedule &amp; Costs'!$G6,O$4)-MAX('Stage Schedule &amp; Costs'!$F6,O$4-1))*'Stage Schedule &amp; Costs'!$I6</f>
        <v>0</v>
      </c>
      <c r="P6" s="227" t="n">
        <f aca="false">MAX(0,MIN('Stage Schedule &amp; Costs'!$G6,P$4)-MAX('Stage Schedule &amp; Costs'!$F6,P$4-1))*'Stage Schedule &amp; Costs'!$I6</f>
        <v>0</v>
      </c>
      <c r="Q6" s="227" t="n">
        <f aca="false">MAX(0,MIN('Stage Schedule &amp; Costs'!$G6,Q$4)-MAX('Stage Schedule &amp; Costs'!$F6,Q$4-1))*'Stage Schedule &amp; Costs'!$I6</f>
        <v>0</v>
      </c>
      <c r="R6" s="227" t="n">
        <f aca="false">MAX(0,MIN('Stage Schedule &amp; Costs'!$G6,R$4)-MAX('Stage Schedule &amp; Costs'!$F6,R$4-1))*'Stage Schedule &amp; Costs'!$I6</f>
        <v>0</v>
      </c>
      <c r="S6" s="227" t="n">
        <f aca="false">MAX(0,MIN('Stage Schedule &amp; Costs'!$G6,S$4)-MAX('Stage Schedule &amp; Costs'!$F6,S$4-1))*'Stage Schedule &amp; Costs'!$I6</f>
        <v>0</v>
      </c>
      <c r="T6" s="227" t="n">
        <f aca="false">MAX(0,MIN('Stage Schedule &amp; Costs'!$G6,T$4)-MAX('Stage Schedule &amp; Costs'!$F6,T$4-1))*'Stage Schedule &amp; Costs'!$I6</f>
        <v>0</v>
      </c>
      <c r="U6" s="227" t="n">
        <f aca="false">MAX(0,MIN('Stage Schedule &amp; Costs'!$G6,U$4)-MAX('Stage Schedule &amp; Costs'!$F6,U$4-1))*'Stage Schedule &amp; Costs'!$I6</f>
        <v>0</v>
      </c>
      <c r="V6" s="227" t="n">
        <f aca="false">MAX(0,MIN('Stage Schedule &amp; Costs'!$G6,V$4)-MAX('Stage Schedule &amp; Costs'!$F6,V$4-1))*'Stage Schedule &amp; Costs'!$I6</f>
        <v>0</v>
      </c>
      <c r="W6" s="227" t="n">
        <f aca="false">MAX(0,MIN('Stage Schedule &amp; Costs'!$G6,W$4)-MAX('Stage Schedule &amp; Costs'!$F6,W$4-1))*'Stage Schedule &amp; Costs'!$I6</f>
        <v>0</v>
      </c>
      <c r="X6" s="227" t="n">
        <f aca="false">MAX(0,MIN('Stage Schedule &amp; Costs'!$G6,X$4)-MAX('Stage Schedule &amp; Costs'!$F6,X$4-1))*'Stage Schedule &amp; Costs'!$I6</f>
        <v>0</v>
      </c>
      <c r="Y6" s="227" t="n">
        <f aca="false">MAX(0,MIN('Stage Schedule &amp; Costs'!$G6,Y$4)-MAX('Stage Schedule &amp; Costs'!$F6,Y$4-1))*'Stage Schedule &amp; Costs'!$I6</f>
        <v>0</v>
      </c>
      <c r="Z6" s="227" t="n">
        <f aca="false">MAX(0,MIN('Stage Schedule &amp; Costs'!$G6,Z$4)-MAX('Stage Schedule &amp; Costs'!$F6,Z$4-1))*'Stage Schedule &amp; Costs'!$I6</f>
        <v>0</v>
      </c>
      <c r="AA6" s="227" t="n">
        <f aca="false">MAX(0,MIN('Stage Schedule &amp; Costs'!$G6,AA$4)-MAX('Stage Schedule &amp; Costs'!$F6,AA$4-1))*'Stage Schedule &amp; Costs'!$I6</f>
        <v>0</v>
      </c>
      <c r="AB6" s="227" t="n">
        <f aca="false">MAX(0,MIN('Stage Schedule &amp; Costs'!$G6,AB$4)-MAX('Stage Schedule &amp; Costs'!$F6,AB$4-1))*'Stage Schedule &amp; Costs'!$I6</f>
        <v>0</v>
      </c>
      <c r="AC6" s="227" t="n">
        <f aca="false">MAX(0,MIN('Stage Schedule &amp; Costs'!$G6,AC$4)-MAX('Stage Schedule &amp; Costs'!$F6,AC$4-1))*'Stage Schedule &amp; Costs'!$I6</f>
        <v>0</v>
      </c>
      <c r="AD6" s="227" t="n">
        <f aca="false">MAX(0,MIN('Stage Schedule &amp; Costs'!$G6,AD$4)-MAX('Stage Schedule &amp; Costs'!$F6,AD$4-1))*'Stage Schedule &amp; Costs'!$I6</f>
        <v>0</v>
      </c>
      <c r="AE6" s="227" t="n">
        <f aca="false">MAX(0,MIN('Stage Schedule &amp; Costs'!$G6,AE$4)-MAX('Stage Schedule &amp; Costs'!$F6,AE$4-1))*'Stage Schedule &amp; Costs'!$I6</f>
        <v>0</v>
      </c>
      <c r="AF6" s="227" t="n">
        <f aca="false">MAX(0,MIN('Stage Schedule &amp; Costs'!$G6,AF$4)-MAX('Stage Schedule &amp; Costs'!$F6,AF$4-1))*'Stage Schedule &amp; Costs'!$I6</f>
        <v>0</v>
      </c>
      <c r="AG6" s="227" t="n">
        <f aca="false">MAX(0,MIN('Stage Schedule &amp; Costs'!$G6,AG$4)-MAX('Stage Schedule &amp; Costs'!$F6,AG$4-1))*'Stage Schedule &amp; Costs'!$I6</f>
        <v>0</v>
      </c>
      <c r="AH6" s="227" t="n">
        <f aca="false">MAX(0,MIN('Stage Schedule &amp; Costs'!$G6,AH$4)-MAX('Stage Schedule &amp; Costs'!$F6,AH$4-1))*'Stage Schedule &amp; Costs'!$I6</f>
        <v>0</v>
      </c>
      <c r="AI6" s="227" t="n">
        <f aca="false">MAX(0,MIN('Stage Schedule &amp; Costs'!$G6,AI$4)-MAX('Stage Schedule &amp; Costs'!$F6,AI$4-1))*'Stage Schedule &amp; Costs'!$I6</f>
        <v>0</v>
      </c>
      <c r="AJ6" s="227" t="n">
        <f aca="false">MAX(0,MIN('Stage Schedule &amp; Costs'!$G6,AJ$4)-MAX('Stage Schedule &amp; Costs'!$F6,AJ$4-1))*'Stage Schedule &amp; Costs'!$I6</f>
        <v>0</v>
      </c>
      <c r="AK6" s="227" t="n">
        <f aca="false">MAX(0,MIN('Stage Schedule &amp; Costs'!$G6,AK$4)-MAX('Stage Schedule &amp; Costs'!$F6,AK$4-1))*'Stage Schedule &amp; Costs'!$I6</f>
        <v>0</v>
      </c>
      <c r="AL6" s="227" t="n">
        <f aca="false">MAX(0,MIN('Stage Schedule &amp; Costs'!$G6,AL$4)-MAX('Stage Schedule &amp; Costs'!$F6,AL$4-1))*'Stage Schedule &amp; Costs'!$I6</f>
        <v>0</v>
      </c>
      <c r="AM6" s="227" t="n">
        <f aca="false">MAX(0,MIN('Stage Schedule &amp; Costs'!$G6,AM$4)-MAX('Stage Schedule &amp; Costs'!$F6,AM$4-1))*'Stage Schedule &amp; Costs'!$I6</f>
        <v>0</v>
      </c>
      <c r="AN6" s="227" t="n">
        <f aca="false">MAX(0,MIN('Stage Schedule &amp; Costs'!$G6,AN$4)-MAX('Stage Schedule &amp; Costs'!$F6,AN$4-1))*'Stage Schedule &amp; Costs'!$I6</f>
        <v>0</v>
      </c>
      <c r="AO6" s="227" t="n">
        <f aca="false">MAX(0,MIN('Stage Schedule &amp; Costs'!$G6,AO$4)-MAX('Stage Schedule &amp; Costs'!$F6,AO$4-1))*'Stage Schedule &amp; Costs'!$I6</f>
        <v>0</v>
      </c>
      <c r="AP6" s="227" t="n">
        <f aca="false">MAX(0,MIN('Stage Schedule &amp; Costs'!$G6,AP$4)-MAX('Stage Schedule &amp; Costs'!$F6,AP$4-1))*'Stage Schedule &amp; Costs'!$I6</f>
        <v>0</v>
      </c>
      <c r="AQ6" s="227" t="n">
        <f aca="false">MAX(0,MIN('Stage Schedule &amp; Costs'!$G6,AQ$4)-MAX('Stage Schedule &amp; Costs'!$F6,AQ$4-1))*'Stage Schedule &amp; Costs'!$I6</f>
        <v>0</v>
      </c>
      <c r="AR6" s="227" t="n">
        <f aca="false">MAX(0,MIN('Stage Schedule &amp; Costs'!$G6,AR$4)-MAX('Stage Schedule &amp; Costs'!$F6,AR$4-1))*'Stage Schedule &amp; Costs'!$I6</f>
        <v>0</v>
      </c>
      <c r="AS6" s="227" t="n">
        <f aca="false">MAX(0,MIN('Stage Schedule &amp; Costs'!$G6,AS$4)-MAX('Stage Schedule &amp; Costs'!$F6,AS$4-1))*'Stage Schedule &amp; Costs'!$I6</f>
        <v>0</v>
      </c>
      <c r="AT6" s="227" t="n">
        <f aca="false">MAX(0,MIN('Stage Schedule &amp; Costs'!$G6,AT$4)-MAX('Stage Schedule &amp; Costs'!$F6,AT$4-1))*'Stage Schedule &amp; Costs'!$I6</f>
        <v>0</v>
      </c>
      <c r="AU6" s="227" t="n">
        <f aca="false">MAX(0,MIN('Stage Schedule &amp; Costs'!$G6,AU$4)-MAX('Stage Schedule &amp; Costs'!$F6,AU$4-1))*'Stage Schedule &amp; Costs'!$I6</f>
        <v>0</v>
      </c>
      <c r="AV6" s="227" t="n">
        <f aca="false">MAX(0,MIN('Stage Schedule &amp; Costs'!$G6,AV$4)-MAX('Stage Schedule &amp; Costs'!$F6,AV$4-1))*'Stage Schedule &amp; Costs'!$I6</f>
        <v>0</v>
      </c>
      <c r="AW6" s="227" t="n">
        <f aca="false">MAX(0,MIN('Stage Schedule &amp; Costs'!$G6,AW$4)-MAX('Stage Schedule &amp; Costs'!$F6,AW$4-1))*'Stage Schedule &amp; Costs'!$I6</f>
        <v>0</v>
      </c>
      <c r="AX6" s="227" t="n">
        <f aca="false">MAX(0,MIN('Stage Schedule &amp; Costs'!$G6,AX$4)-MAX('Stage Schedule &amp; Costs'!$F6,AX$4-1))*'Stage Schedule &amp; Costs'!$I6</f>
        <v>0</v>
      </c>
      <c r="AY6" s="227" t="n">
        <f aca="false">MAX(0,MIN('Stage Schedule &amp; Costs'!$G6,AY$4)-MAX('Stage Schedule &amp; Costs'!$F6,AY$4-1))*'Stage Schedule &amp; Costs'!$I6</f>
        <v>0</v>
      </c>
      <c r="AZ6" s="227" t="n">
        <f aca="false">MAX(0,MIN('Stage Schedule &amp; Costs'!$G6,AZ$4)-MAX('Stage Schedule &amp; Costs'!$F6,AZ$4-1))*'Stage Schedule &amp; Costs'!$I6</f>
        <v>0</v>
      </c>
      <c r="BA6" s="227" t="n">
        <f aca="false">MAX(0,MIN('Stage Schedule &amp; Costs'!$G6,BA$4)-MAX('Stage Schedule &amp; Costs'!$F6,BA$4-1))*'Stage Schedule &amp; Costs'!$I6</f>
        <v>0</v>
      </c>
      <c r="BB6" s="227" t="n">
        <f aca="false">MAX(0,MIN('Stage Schedule &amp; Costs'!$G6,BB$4)-MAX('Stage Schedule &amp; Costs'!$F6,BB$4-1))*'Stage Schedule &amp; Costs'!$I6</f>
        <v>0</v>
      </c>
      <c r="BC6" s="227" t="n">
        <f aca="false">MAX(0,MIN('Stage Schedule &amp; Costs'!$G6,BC$4)-MAX('Stage Schedule &amp; Costs'!$F6,BC$4-1))*'Stage Schedule &amp; Costs'!$I6</f>
        <v>0</v>
      </c>
      <c r="BD6" s="227" t="n">
        <f aca="false">MAX(0,MIN('Stage Schedule &amp; Costs'!$G6,BD$4)-MAX('Stage Schedule &amp; Costs'!$F6,BD$4-1))*'Stage Schedule &amp; Costs'!$I6</f>
        <v>0</v>
      </c>
      <c r="BE6" s="227" t="n">
        <f aca="false">MAX(0,MIN('Stage Schedule &amp; Costs'!$G6,BE$4)-MAX('Stage Schedule &amp; Costs'!$F6,BE$4-1))*'Stage Schedule &amp; Costs'!$I6</f>
        <v>0</v>
      </c>
    </row>
    <row r="7" customFormat="false" ht="15" hidden="false" customHeight="true" outlineLevel="0" collapsed="false">
      <c r="A7" s="222" t="n">
        <f aca="false">'Stage Schedule &amp; Costs'!A7</f>
        <v>3</v>
      </c>
      <c r="B7" s="223" t="str">
        <f aca="false">'Stage Schedule &amp; Costs'!B7&amp;" - "&amp;'Stage Schedule &amp; Costs'!C7</f>
        <v>Concrete Structure - Basement Floor</v>
      </c>
      <c r="C7" s="224" t="n">
        <f aca="false">SUM(D7:BE7)</f>
        <v>40000000</v>
      </c>
      <c r="D7" s="224" t="n">
        <f aca="false">MAX(0,MIN('Stage Schedule &amp; Costs'!$G7,D$4)-MAX('Stage Schedule &amp; Costs'!$F7,D$4-1))*'Stage Schedule &amp; Costs'!$I7</f>
        <v>0</v>
      </c>
      <c r="E7" s="224" t="n">
        <f aca="false">MAX(0,MIN('Stage Schedule &amp; Costs'!$G7,E$4)-MAX('Stage Schedule &amp; Costs'!$F7,E$4-1))*'Stage Schedule &amp; Costs'!$I7</f>
        <v>0</v>
      </c>
      <c r="F7" s="224" t="n">
        <f aca="false">MAX(0,MIN('Stage Schedule &amp; Costs'!$G7,F$4)-MAX('Stage Schedule &amp; Costs'!$F7,F$4-1))*'Stage Schedule &amp; Costs'!$I7</f>
        <v>20000000</v>
      </c>
      <c r="G7" s="224" t="n">
        <f aca="false">MAX(0,MIN('Stage Schedule &amp; Costs'!$G7,G$4)-MAX('Stage Schedule &amp; Costs'!$F7,G$4-1))*'Stage Schedule &amp; Costs'!$I7</f>
        <v>20000000</v>
      </c>
      <c r="H7" s="224" t="n">
        <f aca="false">MAX(0,MIN('Stage Schedule &amp; Costs'!$G7,H$4)-MAX('Stage Schedule &amp; Costs'!$F7,H$4-1))*'Stage Schedule &amp; Costs'!$I7</f>
        <v>0</v>
      </c>
      <c r="I7" s="224" t="n">
        <f aca="false">MAX(0,MIN('Stage Schedule &amp; Costs'!$G7,I$4)-MAX('Stage Schedule &amp; Costs'!$F7,I$4-1))*'Stage Schedule &amp; Costs'!$I7</f>
        <v>0</v>
      </c>
      <c r="J7" s="224" t="n">
        <f aca="false">MAX(0,MIN('Stage Schedule &amp; Costs'!$G7,J$4)-MAX('Stage Schedule &amp; Costs'!$F7,J$4-1))*'Stage Schedule &amp; Costs'!$I7</f>
        <v>0</v>
      </c>
      <c r="K7" s="224" t="n">
        <f aca="false">MAX(0,MIN('Stage Schedule &amp; Costs'!$G7,K$4)-MAX('Stage Schedule &amp; Costs'!$F7,K$4-1))*'Stage Schedule &amp; Costs'!$I7</f>
        <v>0</v>
      </c>
      <c r="L7" s="224" t="n">
        <f aca="false">MAX(0,MIN('Stage Schedule &amp; Costs'!$G7,L$4)-MAX('Stage Schedule &amp; Costs'!$F7,L$4-1))*'Stage Schedule &amp; Costs'!$I7</f>
        <v>0</v>
      </c>
      <c r="M7" s="224" t="n">
        <f aca="false">MAX(0,MIN('Stage Schedule &amp; Costs'!$G7,M$4)-MAX('Stage Schedule &amp; Costs'!$F7,M$4-1))*'Stage Schedule &amp; Costs'!$I7</f>
        <v>0</v>
      </c>
      <c r="N7" s="224" t="n">
        <f aca="false">MAX(0,MIN('Stage Schedule &amp; Costs'!$G7,N$4)-MAX('Stage Schedule &amp; Costs'!$F7,N$4-1))*'Stage Schedule &amp; Costs'!$I7</f>
        <v>0</v>
      </c>
      <c r="O7" s="224" t="n">
        <f aca="false">MAX(0,MIN('Stage Schedule &amp; Costs'!$G7,O$4)-MAX('Stage Schedule &amp; Costs'!$F7,O$4-1))*'Stage Schedule &amp; Costs'!$I7</f>
        <v>0</v>
      </c>
      <c r="P7" s="224" t="n">
        <f aca="false">MAX(0,MIN('Stage Schedule &amp; Costs'!$G7,P$4)-MAX('Stage Schedule &amp; Costs'!$F7,P$4-1))*'Stage Schedule &amp; Costs'!$I7</f>
        <v>0</v>
      </c>
      <c r="Q7" s="224" t="n">
        <f aca="false">MAX(0,MIN('Stage Schedule &amp; Costs'!$G7,Q$4)-MAX('Stage Schedule &amp; Costs'!$F7,Q$4-1))*'Stage Schedule &amp; Costs'!$I7</f>
        <v>0</v>
      </c>
      <c r="R7" s="224" t="n">
        <f aca="false">MAX(0,MIN('Stage Schedule &amp; Costs'!$G7,R$4)-MAX('Stage Schedule &amp; Costs'!$F7,R$4-1))*'Stage Schedule &amp; Costs'!$I7</f>
        <v>0</v>
      </c>
      <c r="S7" s="224" t="n">
        <f aca="false">MAX(0,MIN('Stage Schedule &amp; Costs'!$G7,S$4)-MAX('Stage Schedule &amp; Costs'!$F7,S$4-1))*'Stage Schedule &amp; Costs'!$I7</f>
        <v>0</v>
      </c>
      <c r="T7" s="224" t="n">
        <f aca="false">MAX(0,MIN('Stage Schedule &amp; Costs'!$G7,T$4)-MAX('Stage Schedule &amp; Costs'!$F7,T$4-1))*'Stage Schedule &amp; Costs'!$I7</f>
        <v>0</v>
      </c>
      <c r="U7" s="224" t="n">
        <f aca="false">MAX(0,MIN('Stage Schedule &amp; Costs'!$G7,U$4)-MAX('Stage Schedule &amp; Costs'!$F7,U$4-1))*'Stage Schedule &amp; Costs'!$I7</f>
        <v>0</v>
      </c>
      <c r="V7" s="224" t="n">
        <f aca="false">MAX(0,MIN('Stage Schedule &amp; Costs'!$G7,V$4)-MAX('Stage Schedule &amp; Costs'!$F7,V$4-1))*'Stage Schedule &amp; Costs'!$I7</f>
        <v>0</v>
      </c>
      <c r="W7" s="224" t="n">
        <f aca="false">MAX(0,MIN('Stage Schedule &amp; Costs'!$G7,W$4)-MAX('Stage Schedule &amp; Costs'!$F7,W$4-1))*'Stage Schedule &amp; Costs'!$I7</f>
        <v>0</v>
      </c>
      <c r="X7" s="224" t="n">
        <f aca="false">MAX(0,MIN('Stage Schedule &amp; Costs'!$G7,X$4)-MAX('Stage Schedule &amp; Costs'!$F7,X$4-1))*'Stage Schedule &amp; Costs'!$I7</f>
        <v>0</v>
      </c>
      <c r="Y7" s="224" t="n">
        <f aca="false">MAX(0,MIN('Stage Schedule &amp; Costs'!$G7,Y$4)-MAX('Stage Schedule &amp; Costs'!$F7,Y$4-1))*'Stage Schedule &amp; Costs'!$I7</f>
        <v>0</v>
      </c>
      <c r="Z7" s="224" t="n">
        <f aca="false">MAX(0,MIN('Stage Schedule &amp; Costs'!$G7,Z$4)-MAX('Stage Schedule &amp; Costs'!$F7,Z$4-1))*'Stage Schedule &amp; Costs'!$I7</f>
        <v>0</v>
      </c>
      <c r="AA7" s="224" t="n">
        <f aca="false">MAX(0,MIN('Stage Schedule &amp; Costs'!$G7,AA$4)-MAX('Stage Schedule &amp; Costs'!$F7,AA$4-1))*'Stage Schedule &amp; Costs'!$I7</f>
        <v>0</v>
      </c>
      <c r="AB7" s="224" t="n">
        <f aca="false">MAX(0,MIN('Stage Schedule &amp; Costs'!$G7,AB$4)-MAX('Stage Schedule &amp; Costs'!$F7,AB$4-1))*'Stage Schedule &amp; Costs'!$I7</f>
        <v>0</v>
      </c>
      <c r="AC7" s="224" t="n">
        <f aca="false">MAX(0,MIN('Stage Schedule &amp; Costs'!$G7,AC$4)-MAX('Stage Schedule &amp; Costs'!$F7,AC$4-1))*'Stage Schedule &amp; Costs'!$I7</f>
        <v>0</v>
      </c>
      <c r="AD7" s="224" t="n">
        <f aca="false">MAX(0,MIN('Stage Schedule &amp; Costs'!$G7,AD$4)-MAX('Stage Schedule &amp; Costs'!$F7,AD$4-1))*'Stage Schedule &amp; Costs'!$I7</f>
        <v>0</v>
      </c>
      <c r="AE7" s="224" t="n">
        <f aca="false">MAX(0,MIN('Stage Schedule &amp; Costs'!$G7,AE$4)-MAX('Stage Schedule &amp; Costs'!$F7,AE$4-1))*'Stage Schedule &amp; Costs'!$I7</f>
        <v>0</v>
      </c>
      <c r="AF7" s="224" t="n">
        <f aca="false">MAX(0,MIN('Stage Schedule &amp; Costs'!$G7,AF$4)-MAX('Stage Schedule &amp; Costs'!$F7,AF$4-1))*'Stage Schedule &amp; Costs'!$I7</f>
        <v>0</v>
      </c>
      <c r="AG7" s="224" t="n">
        <f aca="false">MAX(0,MIN('Stage Schedule &amp; Costs'!$G7,AG$4)-MAX('Stage Schedule &amp; Costs'!$F7,AG$4-1))*'Stage Schedule &amp; Costs'!$I7</f>
        <v>0</v>
      </c>
      <c r="AH7" s="224" t="n">
        <f aca="false">MAX(0,MIN('Stage Schedule &amp; Costs'!$G7,AH$4)-MAX('Stage Schedule &amp; Costs'!$F7,AH$4-1))*'Stage Schedule &amp; Costs'!$I7</f>
        <v>0</v>
      </c>
      <c r="AI7" s="224" t="n">
        <f aca="false">MAX(0,MIN('Stage Schedule &amp; Costs'!$G7,AI$4)-MAX('Stage Schedule &amp; Costs'!$F7,AI$4-1))*'Stage Schedule &amp; Costs'!$I7</f>
        <v>0</v>
      </c>
      <c r="AJ7" s="224" t="n">
        <f aca="false">MAX(0,MIN('Stage Schedule &amp; Costs'!$G7,AJ$4)-MAX('Stage Schedule &amp; Costs'!$F7,AJ$4-1))*'Stage Schedule &amp; Costs'!$I7</f>
        <v>0</v>
      </c>
      <c r="AK7" s="224" t="n">
        <f aca="false">MAX(0,MIN('Stage Schedule &amp; Costs'!$G7,AK$4)-MAX('Stage Schedule &amp; Costs'!$F7,AK$4-1))*'Stage Schedule &amp; Costs'!$I7</f>
        <v>0</v>
      </c>
      <c r="AL7" s="224" t="n">
        <f aca="false">MAX(0,MIN('Stage Schedule &amp; Costs'!$G7,AL$4)-MAX('Stage Schedule &amp; Costs'!$F7,AL$4-1))*'Stage Schedule &amp; Costs'!$I7</f>
        <v>0</v>
      </c>
      <c r="AM7" s="224" t="n">
        <f aca="false">MAX(0,MIN('Stage Schedule &amp; Costs'!$G7,AM$4)-MAX('Stage Schedule &amp; Costs'!$F7,AM$4-1))*'Stage Schedule &amp; Costs'!$I7</f>
        <v>0</v>
      </c>
      <c r="AN7" s="224" t="n">
        <f aca="false">MAX(0,MIN('Stage Schedule &amp; Costs'!$G7,AN$4)-MAX('Stage Schedule &amp; Costs'!$F7,AN$4-1))*'Stage Schedule &amp; Costs'!$I7</f>
        <v>0</v>
      </c>
      <c r="AO7" s="224" t="n">
        <f aca="false">MAX(0,MIN('Stage Schedule &amp; Costs'!$G7,AO$4)-MAX('Stage Schedule &amp; Costs'!$F7,AO$4-1))*'Stage Schedule &amp; Costs'!$I7</f>
        <v>0</v>
      </c>
      <c r="AP7" s="224" t="n">
        <f aca="false">MAX(0,MIN('Stage Schedule &amp; Costs'!$G7,AP$4)-MAX('Stage Schedule &amp; Costs'!$F7,AP$4-1))*'Stage Schedule &amp; Costs'!$I7</f>
        <v>0</v>
      </c>
      <c r="AQ7" s="224" t="n">
        <f aca="false">MAX(0,MIN('Stage Schedule &amp; Costs'!$G7,AQ$4)-MAX('Stage Schedule &amp; Costs'!$F7,AQ$4-1))*'Stage Schedule &amp; Costs'!$I7</f>
        <v>0</v>
      </c>
      <c r="AR7" s="224" t="n">
        <f aca="false">MAX(0,MIN('Stage Schedule &amp; Costs'!$G7,AR$4)-MAX('Stage Schedule &amp; Costs'!$F7,AR$4-1))*'Stage Schedule &amp; Costs'!$I7</f>
        <v>0</v>
      </c>
      <c r="AS7" s="224" t="n">
        <f aca="false">MAX(0,MIN('Stage Schedule &amp; Costs'!$G7,AS$4)-MAX('Stage Schedule &amp; Costs'!$F7,AS$4-1))*'Stage Schedule &amp; Costs'!$I7</f>
        <v>0</v>
      </c>
      <c r="AT7" s="224" t="n">
        <f aca="false">MAX(0,MIN('Stage Schedule &amp; Costs'!$G7,AT$4)-MAX('Stage Schedule &amp; Costs'!$F7,AT$4-1))*'Stage Schedule &amp; Costs'!$I7</f>
        <v>0</v>
      </c>
      <c r="AU7" s="224" t="n">
        <f aca="false">MAX(0,MIN('Stage Schedule &amp; Costs'!$G7,AU$4)-MAX('Stage Schedule &amp; Costs'!$F7,AU$4-1))*'Stage Schedule &amp; Costs'!$I7</f>
        <v>0</v>
      </c>
      <c r="AV7" s="224" t="n">
        <f aca="false">MAX(0,MIN('Stage Schedule &amp; Costs'!$G7,AV$4)-MAX('Stage Schedule &amp; Costs'!$F7,AV$4-1))*'Stage Schedule &amp; Costs'!$I7</f>
        <v>0</v>
      </c>
      <c r="AW7" s="224" t="n">
        <f aca="false">MAX(0,MIN('Stage Schedule &amp; Costs'!$G7,AW$4)-MAX('Stage Schedule &amp; Costs'!$F7,AW$4-1))*'Stage Schedule &amp; Costs'!$I7</f>
        <v>0</v>
      </c>
      <c r="AX7" s="224" t="n">
        <f aca="false">MAX(0,MIN('Stage Schedule &amp; Costs'!$G7,AX$4)-MAX('Stage Schedule &amp; Costs'!$F7,AX$4-1))*'Stage Schedule &amp; Costs'!$I7</f>
        <v>0</v>
      </c>
      <c r="AY7" s="224" t="n">
        <f aca="false">MAX(0,MIN('Stage Schedule &amp; Costs'!$G7,AY$4)-MAX('Stage Schedule &amp; Costs'!$F7,AY$4-1))*'Stage Schedule &amp; Costs'!$I7</f>
        <v>0</v>
      </c>
      <c r="AZ7" s="224" t="n">
        <f aca="false">MAX(0,MIN('Stage Schedule &amp; Costs'!$G7,AZ$4)-MAX('Stage Schedule &amp; Costs'!$F7,AZ$4-1))*'Stage Schedule &amp; Costs'!$I7</f>
        <v>0</v>
      </c>
      <c r="BA7" s="224" t="n">
        <f aca="false">MAX(0,MIN('Stage Schedule &amp; Costs'!$G7,BA$4)-MAX('Stage Schedule &amp; Costs'!$F7,BA$4-1))*'Stage Schedule &amp; Costs'!$I7</f>
        <v>0</v>
      </c>
      <c r="BB7" s="224" t="n">
        <f aca="false">MAX(0,MIN('Stage Schedule &amp; Costs'!$G7,BB$4)-MAX('Stage Schedule &amp; Costs'!$F7,BB$4-1))*'Stage Schedule &amp; Costs'!$I7</f>
        <v>0</v>
      </c>
      <c r="BC7" s="224" t="n">
        <f aca="false">MAX(0,MIN('Stage Schedule &amp; Costs'!$G7,BC$4)-MAX('Stage Schedule &amp; Costs'!$F7,BC$4-1))*'Stage Schedule &amp; Costs'!$I7</f>
        <v>0</v>
      </c>
      <c r="BD7" s="224" t="n">
        <f aca="false">MAX(0,MIN('Stage Schedule &amp; Costs'!$G7,BD$4)-MAX('Stage Schedule &amp; Costs'!$F7,BD$4-1))*'Stage Schedule &amp; Costs'!$I7</f>
        <v>0</v>
      </c>
      <c r="BE7" s="224" t="n">
        <f aca="false">MAX(0,MIN('Stage Schedule &amp; Costs'!$G7,BE$4)-MAX('Stage Schedule &amp; Costs'!$F7,BE$4-1))*'Stage Schedule &amp; Costs'!$I7</f>
        <v>0</v>
      </c>
    </row>
    <row r="8" customFormat="false" ht="15" hidden="false" customHeight="true" outlineLevel="0" collapsed="false">
      <c r="A8" s="225" t="n">
        <f aca="false">'Stage Schedule &amp; Costs'!A8</f>
        <v>4</v>
      </c>
      <c r="B8" s="226" t="str">
        <f aca="false">'Stage Schedule &amp; Costs'!B8&amp;" - "&amp;'Stage Schedule &amp; Costs'!C8</f>
        <v> - Ground Floor</v>
      </c>
      <c r="C8" s="227" t="n">
        <f aca="false">SUM(D8:BE8)</f>
        <v>26400000</v>
      </c>
      <c r="D8" s="227" t="n">
        <f aca="false">MAX(0,MIN('Stage Schedule &amp; Costs'!$G8,D$4)-MAX('Stage Schedule &amp; Costs'!$F8,D$4-1))*'Stage Schedule &amp; Costs'!$I8</f>
        <v>0</v>
      </c>
      <c r="E8" s="227" t="n">
        <f aca="false">MAX(0,MIN('Stage Schedule &amp; Costs'!$G8,E$4)-MAX('Stage Schedule &amp; Costs'!$F8,E$4-1))*'Stage Schedule &amp; Costs'!$I8</f>
        <v>0</v>
      </c>
      <c r="F8" s="227" t="n">
        <f aca="false">MAX(0,MIN('Stage Schedule &amp; Costs'!$G8,F$4)-MAX('Stage Schedule &amp; Costs'!$F8,F$4-1))*'Stage Schedule &amp; Costs'!$I8</f>
        <v>0</v>
      </c>
      <c r="G8" s="227" t="n">
        <f aca="false">MAX(0,MIN('Stage Schedule &amp; Costs'!$G8,G$4)-MAX('Stage Schedule &amp; Costs'!$F8,G$4-1))*'Stage Schedule &amp; Costs'!$I8</f>
        <v>0</v>
      </c>
      <c r="H8" s="227" t="n">
        <f aca="false">MAX(0,MIN('Stage Schedule &amp; Costs'!$G8,H$4)-MAX('Stage Schedule &amp; Costs'!$F8,H$4-1))*'Stage Schedule &amp; Costs'!$I8</f>
        <v>17600000</v>
      </c>
      <c r="I8" s="227" t="n">
        <f aca="false">MAX(0,MIN('Stage Schedule &amp; Costs'!$G8,I$4)-MAX('Stage Schedule &amp; Costs'!$F8,I$4-1))*'Stage Schedule &amp; Costs'!$I8</f>
        <v>8800000</v>
      </c>
      <c r="J8" s="227" t="n">
        <f aca="false">MAX(0,MIN('Stage Schedule &amp; Costs'!$G8,J$4)-MAX('Stage Schedule &amp; Costs'!$F8,J$4-1))*'Stage Schedule &amp; Costs'!$I8</f>
        <v>0</v>
      </c>
      <c r="K8" s="227" t="n">
        <f aca="false">MAX(0,MIN('Stage Schedule &amp; Costs'!$G8,K$4)-MAX('Stage Schedule &amp; Costs'!$F8,K$4-1))*'Stage Schedule &amp; Costs'!$I8</f>
        <v>0</v>
      </c>
      <c r="L8" s="227" t="n">
        <f aca="false">MAX(0,MIN('Stage Schedule &amp; Costs'!$G8,L$4)-MAX('Stage Schedule &amp; Costs'!$F8,L$4-1))*'Stage Schedule &amp; Costs'!$I8</f>
        <v>0</v>
      </c>
      <c r="M8" s="227" t="n">
        <f aca="false">MAX(0,MIN('Stage Schedule &amp; Costs'!$G8,M$4)-MAX('Stage Schedule &amp; Costs'!$F8,M$4-1))*'Stage Schedule &amp; Costs'!$I8</f>
        <v>0</v>
      </c>
      <c r="N8" s="227" t="n">
        <f aca="false">MAX(0,MIN('Stage Schedule &amp; Costs'!$G8,N$4)-MAX('Stage Schedule &amp; Costs'!$F8,N$4-1))*'Stage Schedule &amp; Costs'!$I8</f>
        <v>0</v>
      </c>
      <c r="O8" s="227" t="n">
        <f aca="false">MAX(0,MIN('Stage Schedule &amp; Costs'!$G8,O$4)-MAX('Stage Schedule &amp; Costs'!$F8,O$4-1))*'Stage Schedule &amp; Costs'!$I8</f>
        <v>0</v>
      </c>
      <c r="P8" s="227" t="n">
        <f aca="false">MAX(0,MIN('Stage Schedule &amp; Costs'!$G8,P$4)-MAX('Stage Schedule &amp; Costs'!$F8,P$4-1))*'Stage Schedule &amp; Costs'!$I8</f>
        <v>0</v>
      </c>
      <c r="Q8" s="227" t="n">
        <f aca="false">MAX(0,MIN('Stage Schedule &amp; Costs'!$G8,Q$4)-MAX('Stage Schedule &amp; Costs'!$F8,Q$4-1))*'Stage Schedule &amp; Costs'!$I8</f>
        <v>0</v>
      </c>
      <c r="R8" s="227" t="n">
        <f aca="false">MAX(0,MIN('Stage Schedule &amp; Costs'!$G8,R$4)-MAX('Stage Schedule &amp; Costs'!$F8,R$4-1))*'Stage Schedule &amp; Costs'!$I8</f>
        <v>0</v>
      </c>
      <c r="S8" s="227" t="n">
        <f aca="false">MAX(0,MIN('Stage Schedule &amp; Costs'!$G8,S$4)-MAX('Stage Schedule &amp; Costs'!$F8,S$4-1))*'Stage Schedule &amp; Costs'!$I8</f>
        <v>0</v>
      </c>
      <c r="T8" s="227" t="n">
        <f aca="false">MAX(0,MIN('Stage Schedule &amp; Costs'!$G8,T$4)-MAX('Stage Schedule &amp; Costs'!$F8,T$4-1))*'Stage Schedule &amp; Costs'!$I8</f>
        <v>0</v>
      </c>
      <c r="U8" s="227" t="n">
        <f aca="false">MAX(0,MIN('Stage Schedule &amp; Costs'!$G8,U$4)-MAX('Stage Schedule &amp; Costs'!$F8,U$4-1))*'Stage Schedule &amp; Costs'!$I8</f>
        <v>0</v>
      </c>
      <c r="V8" s="227" t="n">
        <f aca="false">MAX(0,MIN('Stage Schedule &amp; Costs'!$G8,V$4)-MAX('Stage Schedule &amp; Costs'!$F8,V$4-1))*'Stage Schedule &amp; Costs'!$I8</f>
        <v>0</v>
      </c>
      <c r="W8" s="227" t="n">
        <f aca="false">MAX(0,MIN('Stage Schedule &amp; Costs'!$G8,W$4)-MAX('Stage Schedule &amp; Costs'!$F8,W$4-1))*'Stage Schedule &amp; Costs'!$I8</f>
        <v>0</v>
      </c>
      <c r="X8" s="227" t="n">
        <f aca="false">MAX(0,MIN('Stage Schedule &amp; Costs'!$G8,X$4)-MAX('Stage Schedule &amp; Costs'!$F8,X$4-1))*'Stage Schedule &amp; Costs'!$I8</f>
        <v>0</v>
      </c>
      <c r="Y8" s="227" t="n">
        <f aca="false">MAX(0,MIN('Stage Schedule &amp; Costs'!$G8,Y$4)-MAX('Stage Schedule &amp; Costs'!$F8,Y$4-1))*'Stage Schedule &amp; Costs'!$I8</f>
        <v>0</v>
      </c>
      <c r="Z8" s="227" t="n">
        <f aca="false">MAX(0,MIN('Stage Schedule &amp; Costs'!$G8,Z$4)-MAX('Stage Schedule &amp; Costs'!$F8,Z$4-1))*'Stage Schedule &amp; Costs'!$I8</f>
        <v>0</v>
      </c>
      <c r="AA8" s="227" t="n">
        <f aca="false">MAX(0,MIN('Stage Schedule &amp; Costs'!$G8,AA$4)-MAX('Stage Schedule &amp; Costs'!$F8,AA$4-1))*'Stage Schedule &amp; Costs'!$I8</f>
        <v>0</v>
      </c>
      <c r="AB8" s="227" t="n">
        <f aca="false">MAX(0,MIN('Stage Schedule &amp; Costs'!$G8,AB$4)-MAX('Stage Schedule &amp; Costs'!$F8,AB$4-1))*'Stage Schedule &amp; Costs'!$I8</f>
        <v>0</v>
      </c>
      <c r="AC8" s="227" t="n">
        <f aca="false">MAX(0,MIN('Stage Schedule &amp; Costs'!$G8,AC$4)-MAX('Stage Schedule &amp; Costs'!$F8,AC$4-1))*'Stage Schedule &amp; Costs'!$I8</f>
        <v>0</v>
      </c>
      <c r="AD8" s="227" t="n">
        <f aca="false">MAX(0,MIN('Stage Schedule &amp; Costs'!$G8,AD$4)-MAX('Stage Schedule &amp; Costs'!$F8,AD$4-1))*'Stage Schedule &amp; Costs'!$I8</f>
        <v>0</v>
      </c>
      <c r="AE8" s="227" t="n">
        <f aca="false">MAX(0,MIN('Stage Schedule &amp; Costs'!$G8,AE$4)-MAX('Stage Schedule &amp; Costs'!$F8,AE$4-1))*'Stage Schedule &amp; Costs'!$I8</f>
        <v>0</v>
      </c>
      <c r="AF8" s="227" t="n">
        <f aca="false">MAX(0,MIN('Stage Schedule &amp; Costs'!$G8,AF$4)-MAX('Stage Schedule &amp; Costs'!$F8,AF$4-1))*'Stage Schedule &amp; Costs'!$I8</f>
        <v>0</v>
      </c>
      <c r="AG8" s="227" t="n">
        <f aca="false">MAX(0,MIN('Stage Schedule &amp; Costs'!$G8,AG$4)-MAX('Stage Schedule &amp; Costs'!$F8,AG$4-1))*'Stage Schedule &amp; Costs'!$I8</f>
        <v>0</v>
      </c>
      <c r="AH8" s="227" t="n">
        <f aca="false">MAX(0,MIN('Stage Schedule &amp; Costs'!$G8,AH$4)-MAX('Stage Schedule &amp; Costs'!$F8,AH$4-1))*'Stage Schedule &amp; Costs'!$I8</f>
        <v>0</v>
      </c>
      <c r="AI8" s="227" t="n">
        <f aca="false">MAX(0,MIN('Stage Schedule &amp; Costs'!$G8,AI$4)-MAX('Stage Schedule &amp; Costs'!$F8,AI$4-1))*'Stage Schedule &amp; Costs'!$I8</f>
        <v>0</v>
      </c>
      <c r="AJ8" s="227" t="n">
        <f aca="false">MAX(0,MIN('Stage Schedule &amp; Costs'!$G8,AJ$4)-MAX('Stage Schedule &amp; Costs'!$F8,AJ$4-1))*'Stage Schedule &amp; Costs'!$I8</f>
        <v>0</v>
      </c>
      <c r="AK8" s="227" t="n">
        <f aca="false">MAX(0,MIN('Stage Schedule &amp; Costs'!$G8,AK$4)-MAX('Stage Schedule &amp; Costs'!$F8,AK$4-1))*'Stage Schedule &amp; Costs'!$I8</f>
        <v>0</v>
      </c>
      <c r="AL8" s="227" t="n">
        <f aca="false">MAX(0,MIN('Stage Schedule &amp; Costs'!$G8,AL$4)-MAX('Stage Schedule &amp; Costs'!$F8,AL$4-1))*'Stage Schedule &amp; Costs'!$I8</f>
        <v>0</v>
      </c>
      <c r="AM8" s="227" t="n">
        <f aca="false">MAX(0,MIN('Stage Schedule &amp; Costs'!$G8,AM$4)-MAX('Stage Schedule &amp; Costs'!$F8,AM$4-1))*'Stage Schedule &amp; Costs'!$I8</f>
        <v>0</v>
      </c>
      <c r="AN8" s="227" t="n">
        <f aca="false">MAX(0,MIN('Stage Schedule &amp; Costs'!$G8,AN$4)-MAX('Stage Schedule &amp; Costs'!$F8,AN$4-1))*'Stage Schedule &amp; Costs'!$I8</f>
        <v>0</v>
      </c>
      <c r="AO8" s="227" t="n">
        <f aca="false">MAX(0,MIN('Stage Schedule &amp; Costs'!$G8,AO$4)-MAX('Stage Schedule &amp; Costs'!$F8,AO$4-1))*'Stage Schedule &amp; Costs'!$I8</f>
        <v>0</v>
      </c>
      <c r="AP8" s="227" t="n">
        <f aca="false">MAX(0,MIN('Stage Schedule &amp; Costs'!$G8,AP$4)-MAX('Stage Schedule &amp; Costs'!$F8,AP$4-1))*'Stage Schedule &amp; Costs'!$I8</f>
        <v>0</v>
      </c>
      <c r="AQ8" s="227" t="n">
        <f aca="false">MAX(0,MIN('Stage Schedule &amp; Costs'!$G8,AQ$4)-MAX('Stage Schedule &amp; Costs'!$F8,AQ$4-1))*'Stage Schedule &amp; Costs'!$I8</f>
        <v>0</v>
      </c>
      <c r="AR8" s="227" t="n">
        <f aca="false">MAX(0,MIN('Stage Schedule &amp; Costs'!$G8,AR$4)-MAX('Stage Schedule &amp; Costs'!$F8,AR$4-1))*'Stage Schedule &amp; Costs'!$I8</f>
        <v>0</v>
      </c>
      <c r="AS8" s="227" t="n">
        <f aca="false">MAX(0,MIN('Stage Schedule &amp; Costs'!$G8,AS$4)-MAX('Stage Schedule &amp; Costs'!$F8,AS$4-1))*'Stage Schedule &amp; Costs'!$I8</f>
        <v>0</v>
      </c>
      <c r="AT8" s="227" t="n">
        <f aca="false">MAX(0,MIN('Stage Schedule &amp; Costs'!$G8,AT$4)-MAX('Stage Schedule &amp; Costs'!$F8,AT$4-1))*'Stage Schedule &amp; Costs'!$I8</f>
        <v>0</v>
      </c>
      <c r="AU8" s="227" t="n">
        <f aca="false">MAX(0,MIN('Stage Schedule &amp; Costs'!$G8,AU$4)-MAX('Stage Schedule &amp; Costs'!$F8,AU$4-1))*'Stage Schedule &amp; Costs'!$I8</f>
        <v>0</v>
      </c>
      <c r="AV8" s="227" t="n">
        <f aca="false">MAX(0,MIN('Stage Schedule &amp; Costs'!$G8,AV$4)-MAX('Stage Schedule &amp; Costs'!$F8,AV$4-1))*'Stage Schedule &amp; Costs'!$I8</f>
        <v>0</v>
      </c>
      <c r="AW8" s="227" t="n">
        <f aca="false">MAX(0,MIN('Stage Schedule &amp; Costs'!$G8,AW$4)-MAX('Stage Schedule &amp; Costs'!$F8,AW$4-1))*'Stage Schedule &amp; Costs'!$I8</f>
        <v>0</v>
      </c>
      <c r="AX8" s="227" t="n">
        <f aca="false">MAX(0,MIN('Stage Schedule &amp; Costs'!$G8,AX$4)-MAX('Stage Schedule &amp; Costs'!$F8,AX$4-1))*'Stage Schedule &amp; Costs'!$I8</f>
        <v>0</v>
      </c>
      <c r="AY8" s="227" t="n">
        <f aca="false">MAX(0,MIN('Stage Schedule &amp; Costs'!$G8,AY$4)-MAX('Stage Schedule &amp; Costs'!$F8,AY$4-1))*'Stage Schedule &amp; Costs'!$I8</f>
        <v>0</v>
      </c>
      <c r="AZ8" s="227" t="n">
        <f aca="false">MAX(0,MIN('Stage Schedule &amp; Costs'!$G8,AZ$4)-MAX('Stage Schedule &amp; Costs'!$F8,AZ$4-1))*'Stage Schedule &amp; Costs'!$I8</f>
        <v>0</v>
      </c>
      <c r="BA8" s="227" t="n">
        <f aca="false">MAX(0,MIN('Stage Schedule &amp; Costs'!$G8,BA$4)-MAX('Stage Schedule &amp; Costs'!$F8,BA$4-1))*'Stage Schedule &amp; Costs'!$I8</f>
        <v>0</v>
      </c>
      <c r="BB8" s="227" t="n">
        <f aca="false">MAX(0,MIN('Stage Schedule &amp; Costs'!$G8,BB$4)-MAX('Stage Schedule &amp; Costs'!$F8,BB$4-1))*'Stage Schedule &amp; Costs'!$I8</f>
        <v>0</v>
      </c>
      <c r="BC8" s="227" t="n">
        <f aca="false">MAX(0,MIN('Stage Schedule &amp; Costs'!$G8,BC$4)-MAX('Stage Schedule &amp; Costs'!$F8,BC$4-1))*'Stage Schedule &amp; Costs'!$I8</f>
        <v>0</v>
      </c>
      <c r="BD8" s="227" t="n">
        <f aca="false">MAX(0,MIN('Stage Schedule &amp; Costs'!$G8,BD$4)-MAX('Stage Schedule &amp; Costs'!$F8,BD$4-1))*'Stage Schedule &amp; Costs'!$I8</f>
        <v>0</v>
      </c>
      <c r="BE8" s="227" t="n">
        <f aca="false">MAX(0,MIN('Stage Schedule &amp; Costs'!$G8,BE$4)-MAX('Stage Schedule &amp; Costs'!$F8,BE$4-1))*'Stage Schedule &amp; Costs'!$I8</f>
        <v>0</v>
      </c>
    </row>
    <row r="9" customFormat="false" ht="15" hidden="false" customHeight="true" outlineLevel="0" collapsed="false">
      <c r="A9" s="222" t="n">
        <f aca="false">'Stage Schedule &amp; Costs'!A9</f>
        <v>5</v>
      </c>
      <c r="B9" s="223" t="str">
        <f aca="false">'Stage Schedule &amp; Costs'!B9&amp;" - "&amp;'Stage Schedule &amp; Costs'!C9</f>
        <v> - 1st Floor</v>
      </c>
      <c r="C9" s="224" t="n">
        <f aca="false">SUM(D9:BE9)</f>
        <v>26400000</v>
      </c>
      <c r="D9" s="224" t="n">
        <f aca="false">MAX(0,MIN('Stage Schedule &amp; Costs'!$G9,D$4)-MAX('Stage Schedule &amp; Costs'!$F9,D$4-1))*'Stage Schedule &amp; Costs'!$I9</f>
        <v>0</v>
      </c>
      <c r="E9" s="224" t="n">
        <f aca="false">MAX(0,MIN('Stage Schedule &amp; Costs'!$G9,E$4)-MAX('Stage Schedule &amp; Costs'!$F9,E$4-1))*'Stage Schedule &amp; Costs'!$I9</f>
        <v>0</v>
      </c>
      <c r="F9" s="224" t="n">
        <f aca="false">MAX(0,MIN('Stage Schedule &amp; Costs'!$G9,F$4)-MAX('Stage Schedule &amp; Costs'!$F9,F$4-1))*'Stage Schedule &amp; Costs'!$I9</f>
        <v>0</v>
      </c>
      <c r="G9" s="224" t="n">
        <f aca="false">MAX(0,MIN('Stage Schedule &amp; Costs'!$G9,G$4)-MAX('Stage Schedule &amp; Costs'!$F9,G$4-1))*'Stage Schedule &amp; Costs'!$I9</f>
        <v>0</v>
      </c>
      <c r="H9" s="224" t="n">
        <f aca="false">MAX(0,MIN('Stage Schedule &amp; Costs'!$G9,H$4)-MAX('Stage Schedule &amp; Costs'!$F9,H$4-1))*'Stage Schedule &amp; Costs'!$I9</f>
        <v>0</v>
      </c>
      <c r="I9" s="224" t="n">
        <f aca="false">MAX(0,MIN('Stage Schedule &amp; Costs'!$G9,I$4)-MAX('Stage Schedule &amp; Costs'!$F9,I$4-1))*'Stage Schedule &amp; Costs'!$I9</f>
        <v>8800000</v>
      </c>
      <c r="J9" s="224" t="n">
        <f aca="false">MAX(0,MIN('Stage Schedule &amp; Costs'!$G9,J$4)-MAX('Stage Schedule &amp; Costs'!$F9,J$4-1))*'Stage Schedule &amp; Costs'!$I9</f>
        <v>17600000</v>
      </c>
      <c r="K9" s="224" t="n">
        <f aca="false">MAX(0,MIN('Stage Schedule &amp; Costs'!$G9,K$4)-MAX('Stage Schedule &amp; Costs'!$F9,K$4-1))*'Stage Schedule &amp; Costs'!$I9</f>
        <v>0</v>
      </c>
      <c r="L9" s="224" t="n">
        <f aca="false">MAX(0,MIN('Stage Schedule &amp; Costs'!$G9,L$4)-MAX('Stage Schedule &amp; Costs'!$F9,L$4-1))*'Stage Schedule &amp; Costs'!$I9</f>
        <v>0</v>
      </c>
      <c r="M9" s="224" t="n">
        <f aca="false">MAX(0,MIN('Stage Schedule &amp; Costs'!$G9,M$4)-MAX('Stage Schedule &amp; Costs'!$F9,M$4-1))*'Stage Schedule &amp; Costs'!$I9</f>
        <v>0</v>
      </c>
      <c r="N9" s="224" t="n">
        <f aca="false">MAX(0,MIN('Stage Schedule &amp; Costs'!$G9,N$4)-MAX('Stage Schedule &amp; Costs'!$F9,N$4-1))*'Stage Schedule &amp; Costs'!$I9</f>
        <v>0</v>
      </c>
      <c r="O9" s="224" t="n">
        <f aca="false">MAX(0,MIN('Stage Schedule &amp; Costs'!$G9,O$4)-MAX('Stage Schedule &amp; Costs'!$F9,O$4-1))*'Stage Schedule &amp; Costs'!$I9</f>
        <v>0</v>
      </c>
      <c r="P9" s="224" t="n">
        <f aca="false">MAX(0,MIN('Stage Schedule &amp; Costs'!$G9,P$4)-MAX('Stage Schedule &amp; Costs'!$F9,P$4-1))*'Stage Schedule &amp; Costs'!$I9</f>
        <v>0</v>
      </c>
      <c r="Q9" s="224" t="n">
        <f aca="false">MAX(0,MIN('Stage Schedule &amp; Costs'!$G9,Q$4)-MAX('Stage Schedule &amp; Costs'!$F9,Q$4-1))*'Stage Schedule &amp; Costs'!$I9</f>
        <v>0</v>
      </c>
      <c r="R9" s="224" t="n">
        <f aca="false">MAX(0,MIN('Stage Schedule &amp; Costs'!$G9,R$4)-MAX('Stage Schedule &amp; Costs'!$F9,R$4-1))*'Stage Schedule &amp; Costs'!$I9</f>
        <v>0</v>
      </c>
      <c r="S9" s="224" t="n">
        <f aca="false">MAX(0,MIN('Stage Schedule &amp; Costs'!$G9,S$4)-MAX('Stage Schedule &amp; Costs'!$F9,S$4-1))*'Stage Schedule &amp; Costs'!$I9</f>
        <v>0</v>
      </c>
      <c r="T9" s="224" t="n">
        <f aca="false">MAX(0,MIN('Stage Schedule &amp; Costs'!$G9,T$4)-MAX('Stage Schedule &amp; Costs'!$F9,T$4-1))*'Stage Schedule &amp; Costs'!$I9</f>
        <v>0</v>
      </c>
      <c r="U9" s="224" t="n">
        <f aca="false">MAX(0,MIN('Stage Schedule &amp; Costs'!$G9,U$4)-MAX('Stage Schedule &amp; Costs'!$F9,U$4-1))*'Stage Schedule &amp; Costs'!$I9</f>
        <v>0</v>
      </c>
      <c r="V9" s="224" t="n">
        <f aca="false">MAX(0,MIN('Stage Schedule &amp; Costs'!$G9,V$4)-MAX('Stage Schedule &amp; Costs'!$F9,V$4-1))*'Stage Schedule &amp; Costs'!$I9</f>
        <v>0</v>
      </c>
      <c r="W9" s="224" t="n">
        <f aca="false">MAX(0,MIN('Stage Schedule &amp; Costs'!$G9,W$4)-MAX('Stage Schedule &amp; Costs'!$F9,W$4-1))*'Stage Schedule &amp; Costs'!$I9</f>
        <v>0</v>
      </c>
      <c r="X9" s="224" t="n">
        <f aca="false">MAX(0,MIN('Stage Schedule &amp; Costs'!$G9,X$4)-MAX('Stage Schedule &amp; Costs'!$F9,X$4-1))*'Stage Schedule &amp; Costs'!$I9</f>
        <v>0</v>
      </c>
      <c r="Y9" s="224" t="n">
        <f aca="false">MAX(0,MIN('Stage Schedule &amp; Costs'!$G9,Y$4)-MAX('Stage Schedule &amp; Costs'!$F9,Y$4-1))*'Stage Schedule &amp; Costs'!$I9</f>
        <v>0</v>
      </c>
      <c r="Z9" s="224" t="n">
        <f aca="false">MAX(0,MIN('Stage Schedule &amp; Costs'!$G9,Z$4)-MAX('Stage Schedule &amp; Costs'!$F9,Z$4-1))*'Stage Schedule &amp; Costs'!$I9</f>
        <v>0</v>
      </c>
      <c r="AA9" s="224" t="n">
        <f aca="false">MAX(0,MIN('Stage Schedule &amp; Costs'!$G9,AA$4)-MAX('Stage Schedule &amp; Costs'!$F9,AA$4-1))*'Stage Schedule &amp; Costs'!$I9</f>
        <v>0</v>
      </c>
      <c r="AB9" s="224" t="n">
        <f aca="false">MAX(0,MIN('Stage Schedule &amp; Costs'!$G9,AB$4)-MAX('Stage Schedule &amp; Costs'!$F9,AB$4-1))*'Stage Schedule &amp; Costs'!$I9</f>
        <v>0</v>
      </c>
      <c r="AC9" s="224" t="n">
        <f aca="false">MAX(0,MIN('Stage Schedule &amp; Costs'!$G9,AC$4)-MAX('Stage Schedule &amp; Costs'!$F9,AC$4-1))*'Stage Schedule &amp; Costs'!$I9</f>
        <v>0</v>
      </c>
      <c r="AD9" s="224" t="n">
        <f aca="false">MAX(0,MIN('Stage Schedule &amp; Costs'!$G9,AD$4)-MAX('Stage Schedule &amp; Costs'!$F9,AD$4-1))*'Stage Schedule &amp; Costs'!$I9</f>
        <v>0</v>
      </c>
      <c r="AE9" s="224" t="n">
        <f aca="false">MAX(0,MIN('Stage Schedule &amp; Costs'!$G9,AE$4)-MAX('Stage Schedule &amp; Costs'!$F9,AE$4-1))*'Stage Schedule &amp; Costs'!$I9</f>
        <v>0</v>
      </c>
      <c r="AF9" s="224" t="n">
        <f aca="false">MAX(0,MIN('Stage Schedule &amp; Costs'!$G9,AF$4)-MAX('Stage Schedule &amp; Costs'!$F9,AF$4-1))*'Stage Schedule &amp; Costs'!$I9</f>
        <v>0</v>
      </c>
      <c r="AG9" s="224" t="n">
        <f aca="false">MAX(0,MIN('Stage Schedule &amp; Costs'!$G9,AG$4)-MAX('Stage Schedule &amp; Costs'!$F9,AG$4-1))*'Stage Schedule &amp; Costs'!$I9</f>
        <v>0</v>
      </c>
      <c r="AH9" s="224" t="n">
        <f aca="false">MAX(0,MIN('Stage Schedule &amp; Costs'!$G9,AH$4)-MAX('Stage Schedule &amp; Costs'!$F9,AH$4-1))*'Stage Schedule &amp; Costs'!$I9</f>
        <v>0</v>
      </c>
      <c r="AI9" s="224" t="n">
        <f aca="false">MAX(0,MIN('Stage Schedule &amp; Costs'!$G9,AI$4)-MAX('Stage Schedule &amp; Costs'!$F9,AI$4-1))*'Stage Schedule &amp; Costs'!$I9</f>
        <v>0</v>
      </c>
      <c r="AJ9" s="224" t="n">
        <f aca="false">MAX(0,MIN('Stage Schedule &amp; Costs'!$G9,AJ$4)-MAX('Stage Schedule &amp; Costs'!$F9,AJ$4-1))*'Stage Schedule &amp; Costs'!$I9</f>
        <v>0</v>
      </c>
      <c r="AK9" s="224" t="n">
        <f aca="false">MAX(0,MIN('Stage Schedule &amp; Costs'!$G9,AK$4)-MAX('Stage Schedule &amp; Costs'!$F9,AK$4-1))*'Stage Schedule &amp; Costs'!$I9</f>
        <v>0</v>
      </c>
      <c r="AL9" s="224" t="n">
        <f aca="false">MAX(0,MIN('Stage Schedule &amp; Costs'!$G9,AL$4)-MAX('Stage Schedule &amp; Costs'!$F9,AL$4-1))*'Stage Schedule &amp; Costs'!$I9</f>
        <v>0</v>
      </c>
      <c r="AM9" s="224" t="n">
        <f aca="false">MAX(0,MIN('Stage Schedule &amp; Costs'!$G9,AM$4)-MAX('Stage Schedule &amp; Costs'!$F9,AM$4-1))*'Stage Schedule &amp; Costs'!$I9</f>
        <v>0</v>
      </c>
      <c r="AN9" s="224" t="n">
        <f aca="false">MAX(0,MIN('Stage Schedule &amp; Costs'!$G9,AN$4)-MAX('Stage Schedule &amp; Costs'!$F9,AN$4-1))*'Stage Schedule &amp; Costs'!$I9</f>
        <v>0</v>
      </c>
      <c r="AO9" s="224" t="n">
        <f aca="false">MAX(0,MIN('Stage Schedule &amp; Costs'!$G9,AO$4)-MAX('Stage Schedule &amp; Costs'!$F9,AO$4-1))*'Stage Schedule &amp; Costs'!$I9</f>
        <v>0</v>
      </c>
      <c r="AP9" s="224" t="n">
        <f aca="false">MAX(0,MIN('Stage Schedule &amp; Costs'!$G9,AP$4)-MAX('Stage Schedule &amp; Costs'!$F9,AP$4-1))*'Stage Schedule &amp; Costs'!$I9</f>
        <v>0</v>
      </c>
      <c r="AQ9" s="224" t="n">
        <f aca="false">MAX(0,MIN('Stage Schedule &amp; Costs'!$G9,AQ$4)-MAX('Stage Schedule &amp; Costs'!$F9,AQ$4-1))*'Stage Schedule &amp; Costs'!$I9</f>
        <v>0</v>
      </c>
      <c r="AR9" s="224" t="n">
        <f aca="false">MAX(0,MIN('Stage Schedule &amp; Costs'!$G9,AR$4)-MAX('Stage Schedule &amp; Costs'!$F9,AR$4-1))*'Stage Schedule &amp; Costs'!$I9</f>
        <v>0</v>
      </c>
      <c r="AS9" s="224" t="n">
        <f aca="false">MAX(0,MIN('Stage Schedule &amp; Costs'!$G9,AS$4)-MAX('Stage Schedule &amp; Costs'!$F9,AS$4-1))*'Stage Schedule &amp; Costs'!$I9</f>
        <v>0</v>
      </c>
      <c r="AT9" s="224" t="n">
        <f aca="false">MAX(0,MIN('Stage Schedule &amp; Costs'!$G9,AT$4)-MAX('Stage Schedule &amp; Costs'!$F9,AT$4-1))*'Stage Schedule &amp; Costs'!$I9</f>
        <v>0</v>
      </c>
      <c r="AU9" s="224" t="n">
        <f aca="false">MAX(0,MIN('Stage Schedule &amp; Costs'!$G9,AU$4)-MAX('Stage Schedule &amp; Costs'!$F9,AU$4-1))*'Stage Schedule &amp; Costs'!$I9</f>
        <v>0</v>
      </c>
      <c r="AV9" s="224" t="n">
        <f aca="false">MAX(0,MIN('Stage Schedule &amp; Costs'!$G9,AV$4)-MAX('Stage Schedule &amp; Costs'!$F9,AV$4-1))*'Stage Schedule &amp; Costs'!$I9</f>
        <v>0</v>
      </c>
      <c r="AW9" s="224" t="n">
        <f aca="false">MAX(0,MIN('Stage Schedule &amp; Costs'!$G9,AW$4)-MAX('Stage Schedule &amp; Costs'!$F9,AW$4-1))*'Stage Schedule &amp; Costs'!$I9</f>
        <v>0</v>
      </c>
      <c r="AX9" s="224" t="n">
        <f aca="false">MAX(0,MIN('Stage Schedule &amp; Costs'!$G9,AX$4)-MAX('Stage Schedule &amp; Costs'!$F9,AX$4-1))*'Stage Schedule &amp; Costs'!$I9</f>
        <v>0</v>
      </c>
      <c r="AY9" s="224" t="n">
        <f aca="false">MAX(0,MIN('Stage Schedule &amp; Costs'!$G9,AY$4)-MAX('Stage Schedule &amp; Costs'!$F9,AY$4-1))*'Stage Schedule &amp; Costs'!$I9</f>
        <v>0</v>
      </c>
      <c r="AZ9" s="224" t="n">
        <f aca="false">MAX(0,MIN('Stage Schedule &amp; Costs'!$G9,AZ$4)-MAX('Stage Schedule &amp; Costs'!$F9,AZ$4-1))*'Stage Schedule &amp; Costs'!$I9</f>
        <v>0</v>
      </c>
      <c r="BA9" s="224" t="n">
        <f aca="false">MAX(0,MIN('Stage Schedule &amp; Costs'!$G9,BA$4)-MAX('Stage Schedule &amp; Costs'!$F9,BA$4-1))*'Stage Schedule &amp; Costs'!$I9</f>
        <v>0</v>
      </c>
      <c r="BB9" s="224" t="n">
        <f aca="false">MAX(0,MIN('Stage Schedule &amp; Costs'!$G9,BB$4)-MAX('Stage Schedule &amp; Costs'!$F9,BB$4-1))*'Stage Schedule &amp; Costs'!$I9</f>
        <v>0</v>
      </c>
      <c r="BC9" s="224" t="n">
        <f aca="false">MAX(0,MIN('Stage Schedule &amp; Costs'!$G9,BC$4)-MAX('Stage Schedule &amp; Costs'!$F9,BC$4-1))*'Stage Schedule &amp; Costs'!$I9</f>
        <v>0</v>
      </c>
      <c r="BD9" s="224" t="n">
        <f aca="false">MAX(0,MIN('Stage Schedule &amp; Costs'!$G9,BD$4)-MAX('Stage Schedule &amp; Costs'!$F9,BD$4-1))*'Stage Schedule &amp; Costs'!$I9</f>
        <v>0</v>
      </c>
      <c r="BE9" s="224" t="n">
        <f aca="false">MAX(0,MIN('Stage Schedule &amp; Costs'!$G9,BE$4)-MAX('Stage Schedule &amp; Costs'!$F9,BE$4-1))*'Stage Schedule &amp; Costs'!$I9</f>
        <v>0</v>
      </c>
    </row>
    <row r="10" customFormat="false" ht="15" hidden="false" customHeight="true" outlineLevel="0" collapsed="false">
      <c r="A10" s="225" t="n">
        <f aca="false">'Stage Schedule &amp; Costs'!A10</f>
        <v>6</v>
      </c>
      <c r="B10" s="226" t="str">
        <f aca="false">'Stage Schedule &amp; Costs'!B10&amp;" - "&amp;'Stage Schedule &amp; Costs'!C10</f>
        <v> - 2nd Floor</v>
      </c>
      <c r="C10" s="227" t="n">
        <f aca="false">SUM(D10:BE10)</f>
        <v>26400000</v>
      </c>
      <c r="D10" s="227" t="n">
        <f aca="false">MAX(0,MIN('Stage Schedule &amp; Costs'!$G10,D$4)-MAX('Stage Schedule &amp; Costs'!$F10,D$4-1))*'Stage Schedule &amp; Costs'!$I10</f>
        <v>0</v>
      </c>
      <c r="E10" s="227" t="n">
        <f aca="false">MAX(0,MIN('Stage Schedule &amp; Costs'!$G10,E$4)-MAX('Stage Schedule &amp; Costs'!$F10,E$4-1))*'Stage Schedule &amp; Costs'!$I10</f>
        <v>0</v>
      </c>
      <c r="F10" s="227" t="n">
        <f aca="false">MAX(0,MIN('Stage Schedule &amp; Costs'!$G10,F$4)-MAX('Stage Schedule &amp; Costs'!$F10,F$4-1))*'Stage Schedule &amp; Costs'!$I10</f>
        <v>0</v>
      </c>
      <c r="G10" s="227" t="n">
        <f aca="false">MAX(0,MIN('Stage Schedule &amp; Costs'!$G10,G$4)-MAX('Stage Schedule &amp; Costs'!$F10,G$4-1))*'Stage Schedule &amp; Costs'!$I10</f>
        <v>0</v>
      </c>
      <c r="H10" s="227" t="n">
        <f aca="false">MAX(0,MIN('Stage Schedule &amp; Costs'!$G10,H$4)-MAX('Stage Schedule &amp; Costs'!$F10,H$4-1))*'Stage Schedule &amp; Costs'!$I10</f>
        <v>0</v>
      </c>
      <c r="I10" s="227" t="n">
        <f aca="false">MAX(0,MIN('Stage Schedule &amp; Costs'!$G10,I$4)-MAX('Stage Schedule &amp; Costs'!$F10,I$4-1))*'Stage Schedule &amp; Costs'!$I10</f>
        <v>0</v>
      </c>
      <c r="J10" s="227" t="n">
        <f aca="false">MAX(0,MIN('Stage Schedule &amp; Costs'!$G10,J$4)-MAX('Stage Schedule &amp; Costs'!$F10,J$4-1))*'Stage Schedule &amp; Costs'!$I10</f>
        <v>0</v>
      </c>
      <c r="K10" s="227" t="n">
        <f aca="false">MAX(0,MIN('Stage Schedule &amp; Costs'!$G10,K$4)-MAX('Stage Schedule &amp; Costs'!$F10,K$4-1))*'Stage Schedule &amp; Costs'!$I10</f>
        <v>17600000</v>
      </c>
      <c r="L10" s="227" t="n">
        <f aca="false">MAX(0,MIN('Stage Schedule &amp; Costs'!$G10,L$4)-MAX('Stage Schedule &amp; Costs'!$F10,L$4-1))*'Stage Schedule &amp; Costs'!$I10</f>
        <v>8800000</v>
      </c>
      <c r="M10" s="227" t="n">
        <f aca="false">MAX(0,MIN('Stage Schedule &amp; Costs'!$G10,M$4)-MAX('Stage Schedule &amp; Costs'!$F10,M$4-1))*'Stage Schedule &amp; Costs'!$I10</f>
        <v>0</v>
      </c>
      <c r="N10" s="227" t="n">
        <f aca="false">MAX(0,MIN('Stage Schedule &amp; Costs'!$G10,N$4)-MAX('Stage Schedule &amp; Costs'!$F10,N$4-1))*'Stage Schedule &amp; Costs'!$I10</f>
        <v>0</v>
      </c>
      <c r="O10" s="227" t="n">
        <f aca="false">MAX(0,MIN('Stage Schedule &amp; Costs'!$G10,O$4)-MAX('Stage Schedule &amp; Costs'!$F10,O$4-1))*'Stage Schedule &amp; Costs'!$I10</f>
        <v>0</v>
      </c>
      <c r="P10" s="227" t="n">
        <f aca="false">MAX(0,MIN('Stage Schedule &amp; Costs'!$G10,P$4)-MAX('Stage Schedule &amp; Costs'!$F10,P$4-1))*'Stage Schedule &amp; Costs'!$I10</f>
        <v>0</v>
      </c>
      <c r="Q10" s="227" t="n">
        <f aca="false">MAX(0,MIN('Stage Schedule &amp; Costs'!$G10,Q$4)-MAX('Stage Schedule &amp; Costs'!$F10,Q$4-1))*'Stage Schedule &amp; Costs'!$I10</f>
        <v>0</v>
      </c>
      <c r="R10" s="227" t="n">
        <f aca="false">MAX(0,MIN('Stage Schedule &amp; Costs'!$G10,R$4)-MAX('Stage Schedule &amp; Costs'!$F10,R$4-1))*'Stage Schedule &amp; Costs'!$I10</f>
        <v>0</v>
      </c>
      <c r="S10" s="227" t="n">
        <f aca="false">MAX(0,MIN('Stage Schedule &amp; Costs'!$G10,S$4)-MAX('Stage Schedule &amp; Costs'!$F10,S$4-1))*'Stage Schedule &amp; Costs'!$I10</f>
        <v>0</v>
      </c>
      <c r="T10" s="227" t="n">
        <f aca="false">MAX(0,MIN('Stage Schedule &amp; Costs'!$G10,T$4)-MAX('Stage Schedule &amp; Costs'!$F10,T$4-1))*'Stage Schedule &amp; Costs'!$I10</f>
        <v>0</v>
      </c>
      <c r="U10" s="227" t="n">
        <f aca="false">MAX(0,MIN('Stage Schedule &amp; Costs'!$G10,U$4)-MAX('Stage Schedule &amp; Costs'!$F10,U$4-1))*'Stage Schedule &amp; Costs'!$I10</f>
        <v>0</v>
      </c>
      <c r="V10" s="227" t="n">
        <f aca="false">MAX(0,MIN('Stage Schedule &amp; Costs'!$G10,V$4)-MAX('Stage Schedule &amp; Costs'!$F10,V$4-1))*'Stage Schedule &amp; Costs'!$I10</f>
        <v>0</v>
      </c>
      <c r="W10" s="227" t="n">
        <f aca="false">MAX(0,MIN('Stage Schedule &amp; Costs'!$G10,W$4)-MAX('Stage Schedule &amp; Costs'!$F10,W$4-1))*'Stage Schedule &amp; Costs'!$I10</f>
        <v>0</v>
      </c>
      <c r="X10" s="227" t="n">
        <f aca="false">MAX(0,MIN('Stage Schedule &amp; Costs'!$G10,X$4)-MAX('Stage Schedule &amp; Costs'!$F10,X$4-1))*'Stage Schedule &amp; Costs'!$I10</f>
        <v>0</v>
      </c>
      <c r="Y10" s="227" t="n">
        <f aca="false">MAX(0,MIN('Stage Schedule &amp; Costs'!$G10,Y$4)-MAX('Stage Schedule &amp; Costs'!$F10,Y$4-1))*'Stage Schedule &amp; Costs'!$I10</f>
        <v>0</v>
      </c>
      <c r="Z10" s="227" t="n">
        <f aca="false">MAX(0,MIN('Stage Schedule &amp; Costs'!$G10,Z$4)-MAX('Stage Schedule &amp; Costs'!$F10,Z$4-1))*'Stage Schedule &amp; Costs'!$I10</f>
        <v>0</v>
      </c>
      <c r="AA10" s="227" t="n">
        <f aca="false">MAX(0,MIN('Stage Schedule &amp; Costs'!$G10,AA$4)-MAX('Stage Schedule &amp; Costs'!$F10,AA$4-1))*'Stage Schedule &amp; Costs'!$I10</f>
        <v>0</v>
      </c>
      <c r="AB10" s="227" t="n">
        <f aca="false">MAX(0,MIN('Stage Schedule &amp; Costs'!$G10,AB$4)-MAX('Stage Schedule &amp; Costs'!$F10,AB$4-1))*'Stage Schedule &amp; Costs'!$I10</f>
        <v>0</v>
      </c>
      <c r="AC10" s="227" t="n">
        <f aca="false">MAX(0,MIN('Stage Schedule &amp; Costs'!$G10,AC$4)-MAX('Stage Schedule &amp; Costs'!$F10,AC$4-1))*'Stage Schedule &amp; Costs'!$I10</f>
        <v>0</v>
      </c>
      <c r="AD10" s="227" t="n">
        <f aca="false">MAX(0,MIN('Stage Schedule &amp; Costs'!$G10,AD$4)-MAX('Stage Schedule &amp; Costs'!$F10,AD$4-1))*'Stage Schedule &amp; Costs'!$I10</f>
        <v>0</v>
      </c>
      <c r="AE10" s="227" t="n">
        <f aca="false">MAX(0,MIN('Stage Schedule &amp; Costs'!$G10,AE$4)-MAX('Stage Schedule &amp; Costs'!$F10,AE$4-1))*'Stage Schedule &amp; Costs'!$I10</f>
        <v>0</v>
      </c>
      <c r="AF10" s="227" t="n">
        <f aca="false">MAX(0,MIN('Stage Schedule &amp; Costs'!$G10,AF$4)-MAX('Stage Schedule &amp; Costs'!$F10,AF$4-1))*'Stage Schedule &amp; Costs'!$I10</f>
        <v>0</v>
      </c>
      <c r="AG10" s="227" t="n">
        <f aca="false">MAX(0,MIN('Stage Schedule &amp; Costs'!$G10,AG$4)-MAX('Stage Schedule &amp; Costs'!$F10,AG$4-1))*'Stage Schedule &amp; Costs'!$I10</f>
        <v>0</v>
      </c>
      <c r="AH10" s="227" t="n">
        <f aca="false">MAX(0,MIN('Stage Schedule &amp; Costs'!$G10,AH$4)-MAX('Stage Schedule &amp; Costs'!$F10,AH$4-1))*'Stage Schedule &amp; Costs'!$I10</f>
        <v>0</v>
      </c>
      <c r="AI10" s="227" t="n">
        <f aca="false">MAX(0,MIN('Stage Schedule &amp; Costs'!$G10,AI$4)-MAX('Stage Schedule &amp; Costs'!$F10,AI$4-1))*'Stage Schedule &amp; Costs'!$I10</f>
        <v>0</v>
      </c>
      <c r="AJ10" s="227" t="n">
        <f aca="false">MAX(0,MIN('Stage Schedule &amp; Costs'!$G10,AJ$4)-MAX('Stage Schedule &amp; Costs'!$F10,AJ$4-1))*'Stage Schedule &amp; Costs'!$I10</f>
        <v>0</v>
      </c>
      <c r="AK10" s="227" t="n">
        <f aca="false">MAX(0,MIN('Stage Schedule &amp; Costs'!$G10,AK$4)-MAX('Stage Schedule &amp; Costs'!$F10,AK$4-1))*'Stage Schedule &amp; Costs'!$I10</f>
        <v>0</v>
      </c>
      <c r="AL10" s="227" t="n">
        <f aca="false">MAX(0,MIN('Stage Schedule &amp; Costs'!$G10,AL$4)-MAX('Stage Schedule &amp; Costs'!$F10,AL$4-1))*'Stage Schedule &amp; Costs'!$I10</f>
        <v>0</v>
      </c>
      <c r="AM10" s="227" t="n">
        <f aca="false">MAX(0,MIN('Stage Schedule &amp; Costs'!$G10,AM$4)-MAX('Stage Schedule &amp; Costs'!$F10,AM$4-1))*'Stage Schedule &amp; Costs'!$I10</f>
        <v>0</v>
      </c>
      <c r="AN10" s="227" t="n">
        <f aca="false">MAX(0,MIN('Stage Schedule &amp; Costs'!$G10,AN$4)-MAX('Stage Schedule &amp; Costs'!$F10,AN$4-1))*'Stage Schedule &amp; Costs'!$I10</f>
        <v>0</v>
      </c>
      <c r="AO10" s="227" t="n">
        <f aca="false">MAX(0,MIN('Stage Schedule &amp; Costs'!$G10,AO$4)-MAX('Stage Schedule &amp; Costs'!$F10,AO$4-1))*'Stage Schedule &amp; Costs'!$I10</f>
        <v>0</v>
      </c>
      <c r="AP10" s="227" t="n">
        <f aca="false">MAX(0,MIN('Stage Schedule &amp; Costs'!$G10,AP$4)-MAX('Stage Schedule &amp; Costs'!$F10,AP$4-1))*'Stage Schedule &amp; Costs'!$I10</f>
        <v>0</v>
      </c>
      <c r="AQ10" s="227" t="n">
        <f aca="false">MAX(0,MIN('Stage Schedule &amp; Costs'!$G10,AQ$4)-MAX('Stage Schedule &amp; Costs'!$F10,AQ$4-1))*'Stage Schedule &amp; Costs'!$I10</f>
        <v>0</v>
      </c>
      <c r="AR10" s="227" t="n">
        <f aca="false">MAX(0,MIN('Stage Schedule &amp; Costs'!$G10,AR$4)-MAX('Stage Schedule &amp; Costs'!$F10,AR$4-1))*'Stage Schedule &amp; Costs'!$I10</f>
        <v>0</v>
      </c>
      <c r="AS10" s="227" t="n">
        <f aca="false">MAX(0,MIN('Stage Schedule &amp; Costs'!$G10,AS$4)-MAX('Stage Schedule &amp; Costs'!$F10,AS$4-1))*'Stage Schedule &amp; Costs'!$I10</f>
        <v>0</v>
      </c>
      <c r="AT10" s="227" t="n">
        <f aca="false">MAX(0,MIN('Stage Schedule &amp; Costs'!$G10,AT$4)-MAX('Stage Schedule &amp; Costs'!$F10,AT$4-1))*'Stage Schedule &amp; Costs'!$I10</f>
        <v>0</v>
      </c>
      <c r="AU10" s="227" t="n">
        <f aca="false">MAX(0,MIN('Stage Schedule &amp; Costs'!$G10,AU$4)-MAX('Stage Schedule &amp; Costs'!$F10,AU$4-1))*'Stage Schedule &amp; Costs'!$I10</f>
        <v>0</v>
      </c>
      <c r="AV10" s="227" t="n">
        <f aca="false">MAX(0,MIN('Stage Schedule &amp; Costs'!$G10,AV$4)-MAX('Stage Schedule &amp; Costs'!$F10,AV$4-1))*'Stage Schedule &amp; Costs'!$I10</f>
        <v>0</v>
      </c>
      <c r="AW10" s="227" t="n">
        <f aca="false">MAX(0,MIN('Stage Schedule &amp; Costs'!$G10,AW$4)-MAX('Stage Schedule &amp; Costs'!$F10,AW$4-1))*'Stage Schedule &amp; Costs'!$I10</f>
        <v>0</v>
      </c>
      <c r="AX10" s="227" t="n">
        <f aca="false">MAX(0,MIN('Stage Schedule &amp; Costs'!$G10,AX$4)-MAX('Stage Schedule &amp; Costs'!$F10,AX$4-1))*'Stage Schedule &amp; Costs'!$I10</f>
        <v>0</v>
      </c>
      <c r="AY10" s="227" t="n">
        <f aca="false">MAX(0,MIN('Stage Schedule &amp; Costs'!$G10,AY$4)-MAX('Stage Schedule &amp; Costs'!$F10,AY$4-1))*'Stage Schedule &amp; Costs'!$I10</f>
        <v>0</v>
      </c>
      <c r="AZ10" s="227" t="n">
        <f aca="false">MAX(0,MIN('Stage Schedule &amp; Costs'!$G10,AZ$4)-MAX('Stage Schedule &amp; Costs'!$F10,AZ$4-1))*'Stage Schedule &amp; Costs'!$I10</f>
        <v>0</v>
      </c>
      <c r="BA10" s="227" t="n">
        <f aca="false">MAX(0,MIN('Stage Schedule &amp; Costs'!$G10,BA$4)-MAX('Stage Schedule &amp; Costs'!$F10,BA$4-1))*'Stage Schedule &amp; Costs'!$I10</f>
        <v>0</v>
      </c>
      <c r="BB10" s="227" t="n">
        <f aca="false">MAX(0,MIN('Stage Schedule &amp; Costs'!$G10,BB$4)-MAX('Stage Schedule &amp; Costs'!$F10,BB$4-1))*'Stage Schedule &amp; Costs'!$I10</f>
        <v>0</v>
      </c>
      <c r="BC10" s="227" t="n">
        <f aca="false">MAX(0,MIN('Stage Schedule &amp; Costs'!$G10,BC$4)-MAX('Stage Schedule &amp; Costs'!$F10,BC$4-1))*'Stage Schedule &amp; Costs'!$I10</f>
        <v>0</v>
      </c>
      <c r="BD10" s="227" t="n">
        <f aca="false">MAX(0,MIN('Stage Schedule &amp; Costs'!$G10,BD$4)-MAX('Stage Schedule &amp; Costs'!$F10,BD$4-1))*'Stage Schedule &amp; Costs'!$I10</f>
        <v>0</v>
      </c>
      <c r="BE10" s="227" t="n">
        <f aca="false">MAX(0,MIN('Stage Schedule &amp; Costs'!$G10,BE$4)-MAX('Stage Schedule &amp; Costs'!$F10,BE$4-1))*'Stage Schedule &amp; Costs'!$I10</f>
        <v>0</v>
      </c>
    </row>
    <row r="11" customFormat="false" ht="15" hidden="false" customHeight="true" outlineLevel="0" collapsed="false">
      <c r="A11" s="222" t="n">
        <f aca="false">'Stage Schedule &amp; Costs'!A11</f>
        <v>7</v>
      </c>
      <c r="B11" s="223" t="str">
        <f aca="false">'Stage Schedule &amp; Costs'!B11&amp;" - "&amp;'Stage Schedule &amp; Costs'!C11</f>
        <v> - Roof</v>
      </c>
      <c r="C11" s="224" t="n">
        <f aca="false">SUM(D11:BE11)</f>
        <v>26400000</v>
      </c>
      <c r="D11" s="224" t="n">
        <f aca="false">MAX(0,MIN('Stage Schedule &amp; Costs'!$G11,D$4)-MAX('Stage Schedule &amp; Costs'!$F11,D$4-1))*'Stage Schedule &amp; Costs'!$I11</f>
        <v>0</v>
      </c>
      <c r="E11" s="224" t="n">
        <f aca="false">MAX(0,MIN('Stage Schedule &amp; Costs'!$G11,E$4)-MAX('Stage Schedule &amp; Costs'!$F11,E$4-1))*'Stage Schedule &amp; Costs'!$I11</f>
        <v>0</v>
      </c>
      <c r="F11" s="224" t="n">
        <f aca="false">MAX(0,MIN('Stage Schedule &amp; Costs'!$G11,F$4)-MAX('Stage Schedule &amp; Costs'!$F11,F$4-1))*'Stage Schedule &amp; Costs'!$I11</f>
        <v>0</v>
      </c>
      <c r="G11" s="224" t="n">
        <f aca="false">MAX(0,MIN('Stage Schedule &amp; Costs'!$G11,G$4)-MAX('Stage Schedule &amp; Costs'!$F11,G$4-1))*'Stage Schedule &amp; Costs'!$I11</f>
        <v>0</v>
      </c>
      <c r="H11" s="224" t="n">
        <f aca="false">MAX(0,MIN('Stage Schedule &amp; Costs'!$G11,H$4)-MAX('Stage Schedule &amp; Costs'!$F11,H$4-1))*'Stage Schedule &amp; Costs'!$I11</f>
        <v>0</v>
      </c>
      <c r="I11" s="224" t="n">
        <f aca="false">MAX(0,MIN('Stage Schedule &amp; Costs'!$G11,I$4)-MAX('Stage Schedule &amp; Costs'!$F11,I$4-1))*'Stage Schedule &amp; Costs'!$I11</f>
        <v>0</v>
      </c>
      <c r="J11" s="224" t="n">
        <f aca="false">MAX(0,MIN('Stage Schedule &amp; Costs'!$G11,J$4)-MAX('Stage Schedule &amp; Costs'!$F11,J$4-1))*'Stage Schedule &amp; Costs'!$I11</f>
        <v>0</v>
      </c>
      <c r="K11" s="224" t="n">
        <f aca="false">MAX(0,MIN('Stage Schedule &amp; Costs'!$G11,K$4)-MAX('Stage Schedule &amp; Costs'!$F11,K$4-1))*'Stage Schedule &amp; Costs'!$I11</f>
        <v>0</v>
      </c>
      <c r="L11" s="224" t="n">
        <f aca="false">MAX(0,MIN('Stage Schedule &amp; Costs'!$G11,L$4)-MAX('Stage Schedule &amp; Costs'!$F11,L$4-1))*'Stage Schedule &amp; Costs'!$I11</f>
        <v>8800000</v>
      </c>
      <c r="M11" s="224" t="n">
        <f aca="false">MAX(0,MIN('Stage Schedule &amp; Costs'!$G11,M$4)-MAX('Stage Schedule &amp; Costs'!$F11,M$4-1))*'Stage Schedule &amp; Costs'!$I11</f>
        <v>17600000</v>
      </c>
      <c r="N11" s="224" t="n">
        <f aca="false">MAX(0,MIN('Stage Schedule &amp; Costs'!$G11,N$4)-MAX('Stage Schedule &amp; Costs'!$F11,N$4-1))*'Stage Schedule &amp; Costs'!$I11</f>
        <v>0</v>
      </c>
      <c r="O11" s="224" t="n">
        <f aca="false">MAX(0,MIN('Stage Schedule &amp; Costs'!$G11,O$4)-MAX('Stage Schedule &amp; Costs'!$F11,O$4-1))*'Stage Schedule &amp; Costs'!$I11</f>
        <v>0</v>
      </c>
      <c r="P11" s="224" t="n">
        <f aca="false">MAX(0,MIN('Stage Schedule &amp; Costs'!$G11,P$4)-MAX('Stage Schedule &amp; Costs'!$F11,P$4-1))*'Stage Schedule &amp; Costs'!$I11</f>
        <v>0</v>
      </c>
      <c r="Q11" s="224" t="n">
        <f aca="false">MAX(0,MIN('Stage Schedule &amp; Costs'!$G11,Q$4)-MAX('Stage Schedule &amp; Costs'!$F11,Q$4-1))*'Stage Schedule &amp; Costs'!$I11</f>
        <v>0</v>
      </c>
      <c r="R11" s="224" t="n">
        <f aca="false">MAX(0,MIN('Stage Schedule &amp; Costs'!$G11,R$4)-MAX('Stage Schedule &amp; Costs'!$F11,R$4-1))*'Stage Schedule &amp; Costs'!$I11</f>
        <v>0</v>
      </c>
      <c r="S11" s="224" t="n">
        <f aca="false">MAX(0,MIN('Stage Schedule &amp; Costs'!$G11,S$4)-MAX('Stage Schedule &amp; Costs'!$F11,S$4-1))*'Stage Schedule &amp; Costs'!$I11</f>
        <v>0</v>
      </c>
      <c r="T11" s="224" t="n">
        <f aca="false">MAX(0,MIN('Stage Schedule &amp; Costs'!$G11,T$4)-MAX('Stage Schedule &amp; Costs'!$F11,T$4-1))*'Stage Schedule &amp; Costs'!$I11</f>
        <v>0</v>
      </c>
      <c r="U11" s="224" t="n">
        <f aca="false">MAX(0,MIN('Stage Schedule &amp; Costs'!$G11,U$4)-MAX('Stage Schedule &amp; Costs'!$F11,U$4-1))*'Stage Schedule &amp; Costs'!$I11</f>
        <v>0</v>
      </c>
      <c r="V11" s="224" t="n">
        <f aca="false">MAX(0,MIN('Stage Schedule &amp; Costs'!$G11,V$4)-MAX('Stage Schedule &amp; Costs'!$F11,V$4-1))*'Stage Schedule &amp; Costs'!$I11</f>
        <v>0</v>
      </c>
      <c r="W11" s="224" t="n">
        <f aca="false">MAX(0,MIN('Stage Schedule &amp; Costs'!$G11,W$4)-MAX('Stage Schedule &amp; Costs'!$F11,W$4-1))*'Stage Schedule &amp; Costs'!$I11</f>
        <v>0</v>
      </c>
      <c r="X11" s="224" t="n">
        <f aca="false">MAX(0,MIN('Stage Schedule &amp; Costs'!$G11,X$4)-MAX('Stage Schedule &amp; Costs'!$F11,X$4-1))*'Stage Schedule &amp; Costs'!$I11</f>
        <v>0</v>
      </c>
      <c r="Y11" s="224" t="n">
        <f aca="false">MAX(0,MIN('Stage Schedule &amp; Costs'!$G11,Y$4)-MAX('Stage Schedule &amp; Costs'!$F11,Y$4-1))*'Stage Schedule &amp; Costs'!$I11</f>
        <v>0</v>
      </c>
      <c r="Z11" s="224" t="n">
        <f aca="false">MAX(0,MIN('Stage Schedule &amp; Costs'!$G11,Z$4)-MAX('Stage Schedule &amp; Costs'!$F11,Z$4-1))*'Stage Schedule &amp; Costs'!$I11</f>
        <v>0</v>
      </c>
      <c r="AA11" s="224" t="n">
        <f aca="false">MAX(0,MIN('Stage Schedule &amp; Costs'!$G11,AA$4)-MAX('Stage Schedule &amp; Costs'!$F11,AA$4-1))*'Stage Schedule &amp; Costs'!$I11</f>
        <v>0</v>
      </c>
      <c r="AB11" s="224" t="n">
        <f aca="false">MAX(0,MIN('Stage Schedule &amp; Costs'!$G11,AB$4)-MAX('Stage Schedule &amp; Costs'!$F11,AB$4-1))*'Stage Schedule &amp; Costs'!$I11</f>
        <v>0</v>
      </c>
      <c r="AC11" s="224" t="n">
        <f aca="false">MAX(0,MIN('Stage Schedule &amp; Costs'!$G11,AC$4)-MAX('Stage Schedule &amp; Costs'!$F11,AC$4-1))*'Stage Schedule &amp; Costs'!$I11</f>
        <v>0</v>
      </c>
      <c r="AD11" s="224" t="n">
        <f aca="false">MAX(0,MIN('Stage Schedule &amp; Costs'!$G11,AD$4)-MAX('Stage Schedule &amp; Costs'!$F11,AD$4-1))*'Stage Schedule &amp; Costs'!$I11</f>
        <v>0</v>
      </c>
      <c r="AE11" s="224" t="n">
        <f aca="false">MAX(0,MIN('Stage Schedule &amp; Costs'!$G11,AE$4)-MAX('Stage Schedule &amp; Costs'!$F11,AE$4-1))*'Stage Schedule &amp; Costs'!$I11</f>
        <v>0</v>
      </c>
      <c r="AF11" s="224" t="n">
        <f aca="false">MAX(0,MIN('Stage Schedule &amp; Costs'!$G11,AF$4)-MAX('Stage Schedule &amp; Costs'!$F11,AF$4-1))*'Stage Schedule &amp; Costs'!$I11</f>
        <v>0</v>
      </c>
      <c r="AG11" s="224" t="n">
        <f aca="false">MAX(0,MIN('Stage Schedule &amp; Costs'!$G11,AG$4)-MAX('Stage Schedule &amp; Costs'!$F11,AG$4-1))*'Stage Schedule &amp; Costs'!$I11</f>
        <v>0</v>
      </c>
      <c r="AH11" s="224" t="n">
        <f aca="false">MAX(0,MIN('Stage Schedule &amp; Costs'!$G11,AH$4)-MAX('Stage Schedule &amp; Costs'!$F11,AH$4-1))*'Stage Schedule &amp; Costs'!$I11</f>
        <v>0</v>
      </c>
      <c r="AI11" s="224" t="n">
        <f aca="false">MAX(0,MIN('Stage Schedule &amp; Costs'!$G11,AI$4)-MAX('Stage Schedule &amp; Costs'!$F11,AI$4-1))*'Stage Schedule &amp; Costs'!$I11</f>
        <v>0</v>
      </c>
      <c r="AJ11" s="224" t="n">
        <f aca="false">MAX(0,MIN('Stage Schedule &amp; Costs'!$G11,AJ$4)-MAX('Stage Schedule &amp; Costs'!$F11,AJ$4-1))*'Stage Schedule &amp; Costs'!$I11</f>
        <v>0</v>
      </c>
      <c r="AK11" s="224" t="n">
        <f aca="false">MAX(0,MIN('Stage Schedule &amp; Costs'!$G11,AK$4)-MAX('Stage Schedule &amp; Costs'!$F11,AK$4-1))*'Stage Schedule &amp; Costs'!$I11</f>
        <v>0</v>
      </c>
      <c r="AL11" s="224" t="n">
        <f aca="false">MAX(0,MIN('Stage Schedule &amp; Costs'!$G11,AL$4)-MAX('Stage Schedule &amp; Costs'!$F11,AL$4-1))*'Stage Schedule &amp; Costs'!$I11</f>
        <v>0</v>
      </c>
      <c r="AM11" s="224" t="n">
        <f aca="false">MAX(0,MIN('Stage Schedule &amp; Costs'!$G11,AM$4)-MAX('Stage Schedule &amp; Costs'!$F11,AM$4-1))*'Stage Schedule &amp; Costs'!$I11</f>
        <v>0</v>
      </c>
      <c r="AN11" s="224" t="n">
        <f aca="false">MAX(0,MIN('Stage Schedule &amp; Costs'!$G11,AN$4)-MAX('Stage Schedule &amp; Costs'!$F11,AN$4-1))*'Stage Schedule &amp; Costs'!$I11</f>
        <v>0</v>
      </c>
      <c r="AO11" s="224" t="n">
        <f aca="false">MAX(0,MIN('Stage Schedule &amp; Costs'!$G11,AO$4)-MAX('Stage Schedule &amp; Costs'!$F11,AO$4-1))*'Stage Schedule &amp; Costs'!$I11</f>
        <v>0</v>
      </c>
      <c r="AP11" s="224" t="n">
        <f aca="false">MAX(0,MIN('Stage Schedule &amp; Costs'!$G11,AP$4)-MAX('Stage Schedule &amp; Costs'!$F11,AP$4-1))*'Stage Schedule &amp; Costs'!$I11</f>
        <v>0</v>
      </c>
      <c r="AQ11" s="224" t="n">
        <f aca="false">MAX(0,MIN('Stage Schedule &amp; Costs'!$G11,AQ$4)-MAX('Stage Schedule &amp; Costs'!$F11,AQ$4-1))*'Stage Schedule &amp; Costs'!$I11</f>
        <v>0</v>
      </c>
      <c r="AR11" s="224" t="n">
        <f aca="false">MAX(0,MIN('Stage Schedule &amp; Costs'!$G11,AR$4)-MAX('Stage Schedule &amp; Costs'!$F11,AR$4-1))*'Stage Schedule &amp; Costs'!$I11</f>
        <v>0</v>
      </c>
      <c r="AS11" s="224" t="n">
        <f aca="false">MAX(0,MIN('Stage Schedule &amp; Costs'!$G11,AS$4)-MAX('Stage Schedule &amp; Costs'!$F11,AS$4-1))*'Stage Schedule &amp; Costs'!$I11</f>
        <v>0</v>
      </c>
      <c r="AT11" s="224" t="n">
        <f aca="false">MAX(0,MIN('Stage Schedule &amp; Costs'!$G11,AT$4)-MAX('Stage Schedule &amp; Costs'!$F11,AT$4-1))*'Stage Schedule &amp; Costs'!$I11</f>
        <v>0</v>
      </c>
      <c r="AU11" s="224" t="n">
        <f aca="false">MAX(0,MIN('Stage Schedule &amp; Costs'!$G11,AU$4)-MAX('Stage Schedule &amp; Costs'!$F11,AU$4-1))*'Stage Schedule &amp; Costs'!$I11</f>
        <v>0</v>
      </c>
      <c r="AV11" s="224" t="n">
        <f aca="false">MAX(0,MIN('Stage Schedule &amp; Costs'!$G11,AV$4)-MAX('Stage Schedule &amp; Costs'!$F11,AV$4-1))*'Stage Schedule &amp; Costs'!$I11</f>
        <v>0</v>
      </c>
      <c r="AW11" s="224" t="n">
        <f aca="false">MAX(0,MIN('Stage Schedule &amp; Costs'!$G11,AW$4)-MAX('Stage Schedule &amp; Costs'!$F11,AW$4-1))*'Stage Schedule &amp; Costs'!$I11</f>
        <v>0</v>
      </c>
      <c r="AX11" s="224" t="n">
        <f aca="false">MAX(0,MIN('Stage Schedule &amp; Costs'!$G11,AX$4)-MAX('Stage Schedule &amp; Costs'!$F11,AX$4-1))*'Stage Schedule &amp; Costs'!$I11</f>
        <v>0</v>
      </c>
      <c r="AY11" s="224" t="n">
        <f aca="false">MAX(0,MIN('Stage Schedule &amp; Costs'!$G11,AY$4)-MAX('Stage Schedule &amp; Costs'!$F11,AY$4-1))*'Stage Schedule &amp; Costs'!$I11</f>
        <v>0</v>
      </c>
      <c r="AZ11" s="224" t="n">
        <f aca="false">MAX(0,MIN('Stage Schedule &amp; Costs'!$G11,AZ$4)-MAX('Stage Schedule &amp; Costs'!$F11,AZ$4-1))*'Stage Schedule &amp; Costs'!$I11</f>
        <v>0</v>
      </c>
      <c r="BA11" s="224" t="n">
        <f aca="false">MAX(0,MIN('Stage Schedule &amp; Costs'!$G11,BA$4)-MAX('Stage Schedule &amp; Costs'!$F11,BA$4-1))*'Stage Schedule &amp; Costs'!$I11</f>
        <v>0</v>
      </c>
      <c r="BB11" s="224" t="n">
        <f aca="false">MAX(0,MIN('Stage Schedule &amp; Costs'!$G11,BB$4)-MAX('Stage Schedule &amp; Costs'!$F11,BB$4-1))*'Stage Schedule &amp; Costs'!$I11</f>
        <v>0</v>
      </c>
      <c r="BC11" s="224" t="n">
        <f aca="false">MAX(0,MIN('Stage Schedule &amp; Costs'!$G11,BC$4)-MAX('Stage Schedule &amp; Costs'!$F11,BC$4-1))*'Stage Schedule &amp; Costs'!$I11</f>
        <v>0</v>
      </c>
      <c r="BD11" s="224" t="n">
        <f aca="false">MAX(0,MIN('Stage Schedule &amp; Costs'!$G11,BD$4)-MAX('Stage Schedule &amp; Costs'!$F11,BD$4-1))*'Stage Schedule &amp; Costs'!$I11</f>
        <v>0</v>
      </c>
      <c r="BE11" s="224" t="n">
        <f aca="false">MAX(0,MIN('Stage Schedule &amp; Costs'!$G11,BE$4)-MAX('Stage Schedule &amp; Costs'!$F11,BE$4-1))*'Stage Schedule &amp; Costs'!$I11</f>
        <v>0</v>
      </c>
    </row>
    <row r="12" customFormat="false" ht="15" hidden="false" customHeight="true" outlineLevel="0" collapsed="false">
      <c r="A12" s="225" t="n">
        <f aca="false">'Stage Schedule &amp; Costs'!A12</f>
        <v>8</v>
      </c>
      <c r="B12" s="226" t="str">
        <f aca="false">'Stage Schedule &amp; Costs'!B12&amp;" - "&amp;'Stage Schedule &amp; Costs'!C12</f>
        <v>Building Works - Basement Floor</v>
      </c>
      <c r="C12" s="227" t="n">
        <f aca="false">SUM(D12:BE12)</f>
        <v>2640000</v>
      </c>
      <c r="D12" s="227" t="n">
        <f aca="false">MAX(0,MIN('Stage Schedule &amp; Costs'!$G12,D$4)-MAX('Stage Schedule &amp; Costs'!$F12,D$4-1))*'Stage Schedule &amp; Costs'!$I12</f>
        <v>0</v>
      </c>
      <c r="E12" s="227" t="n">
        <f aca="false">MAX(0,MIN('Stage Schedule &amp; Costs'!$G12,E$4)-MAX('Stage Schedule &amp; Costs'!$F12,E$4-1))*'Stage Schedule &amp; Costs'!$I12</f>
        <v>0</v>
      </c>
      <c r="F12" s="227" t="n">
        <f aca="false">MAX(0,MIN('Stage Schedule &amp; Costs'!$G12,F$4)-MAX('Stage Schedule &amp; Costs'!$F12,F$4-1))*'Stage Schedule &amp; Costs'!$I12</f>
        <v>0</v>
      </c>
      <c r="G12" s="227" t="n">
        <f aca="false">MAX(0,MIN('Stage Schedule &amp; Costs'!$G12,G$4)-MAX('Stage Schedule &amp; Costs'!$F12,G$4-1))*'Stage Schedule &amp; Costs'!$I12</f>
        <v>0</v>
      </c>
      <c r="H12" s="227" t="n">
        <f aca="false">MAX(0,MIN('Stage Schedule &amp; Costs'!$G12,H$4)-MAX('Stage Schedule &amp; Costs'!$F12,H$4-1))*'Stage Schedule &amp; Costs'!$I12</f>
        <v>0</v>
      </c>
      <c r="I12" s="227" t="n">
        <f aca="false">MAX(0,MIN('Stage Schedule &amp; Costs'!$G12,I$4)-MAX('Stage Schedule &amp; Costs'!$F12,I$4-1))*'Stage Schedule &amp; Costs'!$I12</f>
        <v>0</v>
      </c>
      <c r="J12" s="227" t="n">
        <f aca="false">MAX(0,MIN('Stage Schedule &amp; Costs'!$G12,J$4)-MAX('Stage Schedule &amp; Costs'!$F12,J$4-1))*'Stage Schedule &amp; Costs'!$I12</f>
        <v>0</v>
      </c>
      <c r="K12" s="227" t="n">
        <f aca="false">MAX(0,MIN('Stage Schedule &amp; Costs'!$G12,K$4)-MAX('Stage Schedule &amp; Costs'!$F12,K$4-1))*'Stage Schedule &amp; Costs'!$I12</f>
        <v>0</v>
      </c>
      <c r="L12" s="227" t="n">
        <f aca="false">MAX(0,MIN('Stage Schedule &amp; Costs'!$G12,L$4)-MAX('Stage Schedule &amp; Costs'!$F12,L$4-1))*'Stage Schedule &amp; Costs'!$I12</f>
        <v>0</v>
      </c>
      <c r="M12" s="227" t="n">
        <f aca="false">MAX(0,MIN('Stage Schedule &amp; Costs'!$G12,M$4)-MAX('Stage Schedule &amp; Costs'!$F12,M$4-1))*'Stage Schedule &amp; Costs'!$I12</f>
        <v>0</v>
      </c>
      <c r="N12" s="227" t="n">
        <f aca="false">MAX(0,MIN('Stage Schedule &amp; Costs'!$G12,N$4)-MAX('Stage Schedule &amp; Costs'!$F12,N$4-1))*'Stage Schedule &amp; Costs'!$I12</f>
        <v>2640000</v>
      </c>
      <c r="O12" s="227" t="n">
        <f aca="false">MAX(0,MIN('Stage Schedule &amp; Costs'!$G12,O$4)-MAX('Stage Schedule &amp; Costs'!$F12,O$4-1))*'Stage Schedule &amp; Costs'!$I12</f>
        <v>0</v>
      </c>
      <c r="P12" s="227" t="n">
        <f aca="false">MAX(0,MIN('Stage Schedule &amp; Costs'!$G12,P$4)-MAX('Stage Schedule &amp; Costs'!$F12,P$4-1))*'Stage Schedule &amp; Costs'!$I12</f>
        <v>0</v>
      </c>
      <c r="Q12" s="227" t="n">
        <f aca="false">MAX(0,MIN('Stage Schedule &amp; Costs'!$G12,Q$4)-MAX('Stage Schedule &amp; Costs'!$F12,Q$4-1))*'Stage Schedule &amp; Costs'!$I12</f>
        <v>0</v>
      </c>
      <c r="R12" s="227" t="n">
        <f aca="false">MAX(0,MIN('Stage Schedule &amp; Costs'!$G12,R$4)-MAX('Stage Schedule &amp; Costs'!$F12,R$4-1))*'Stage Schedule &amp; Costs'!$I12</f>
        <v>0</v>
      </c>
      <c r="S12" s="227" t="n">
        <f aca="false">MAX(0,MIN('Stage Schedule &amp; Costs'!$G12,S$4)-MAX('Stage Schedule &amp; Costs'!$F12,S$4-1))*'Stage Schedule &amp; Costs'!$I12</f>
        <v>0</v>
      </c>
      <c r="T12" s="227" t="n">
        <f aca="false">MAX(0,MIN('Stage Schedule &amp; Costs'!$G12,T$4)-MAX('Stage Schedule &amp; Costs'!$F12,T$4-1))*'Stage Schedule &amp; Costs'!$I12</f>
        <v>0</v>
      </c>
      <c r="U12" s="227" t="n">
        <f aca="false">MAX(0,MIN('Stage Schedule &amp; Costs'!$G12,U$4)-MAX('Stage Schedule &amp; Costs'!$F12,U$4-1))*'Stage Schedule &amp; Costs'!$I12</f>
        <v>0</v>
      </c>
      <c r="V12" s="227" t="n">
        <f aca="false">MAX(0,MIN('Stage Schedule &amp; Costs'!$G12,V$4)-MAX('Stage Schedule &amp; Costs'!$F12,V$4-1))*'Stage Schedule &amp; Costs'!$I12</f>
        <v>0</v>
      </c>
      <c r="W12" s="227" t="n">
        <f aca="false">MAX(0,MIN('Stage Schedule &amp; Costs'!$G12,W$4)-MAX('Stage Schedule &amp; Costs'!$F12,W$4-1))*'Stage Schedule &amp; Costs'!$I12</f>
        <v>0</v>
      </c>
      <c r="X12" s="227" t="n">
        <f aca="false">MAX(0,MIN('Stage Schedule &amp; Costs'!$G12,X$4)-MAX('Stage Schedule &amp; Costs'!$F12,X$4-1))*'Stage Schedule &amp; Costs'!$I12</f>
        <v>0</v>
      </c>
      <c r="Y12" s="227" t="n">
        <f aca="false">MAX(0,MIN('Stage Schedule &amp; Costs'!$G12,Y$4)-MAX('Stage Schedule &amp; Costs'!$F12,Y$4-1))*'Stage Schedule &amp; Costs'!$I12</f>
        <v>0</v>
      </c>
      <c r="Z12" s="227" t="n">
        <f aca="false">MAX(0,MIN('Stage Schedule &amp; Costs'!$G12,Z$4)-MAX('Stage Schedule &amp; Costs'!$F12,Z$4-1))*'Stage Schedule &amp; Costs'!$I12</f>
        <v>0</v>
      </c>
      <c r="AA12" s="227" t="n">
        <f aca="false">MAX(0,MIN('Stage Schedule &amp; Costs'!$G12,AA$4)-MAX('Stage Schedule &amp; Costs'!$F12,AA$4-1))*'Stage Schedule &amp; Costs'!$I12</f>
        <v>0</v>
      </c>
      <c r="AB12" s="227" t="n">
        <f aca="false">MAX(0,MIN('Stage Schedule &amp; Costs'!$G12,AB$4)-MAX('Stage Schedule &amp; Costs'!$F12,AB$4-1))*'Stage Schedule &amp; Costs'!$I12</f>
        <v>0</v>
      </c>
      <c r="AC12" s="227" t="n">
        <f aca="false">MAX(0,MIN('Stage Schedule &amp; Costs'!$G12,AC$4)-MAX('Stage Schedule &amp; Costs'!$F12,AC$4-1))*'Stage Schedule &amp; Costs'!$I12</f>
        <v>0</v>
      </c>
      <c r="AD12" s="227" t="n">
        <f aca="false">MAX(0,MIN('Stage Schedule &amp; Costs'!$G12,AD$4)-MAX('Stage Schedule &amp; Costs'!$F12,AD$4-1))*'Stage Schedule &amp; Costs'!$I12</f>
        <v>0</v>
      </c>
      <c r="AE12" s="227" t="n">
        <f aca="false">MAX(0,MIN('Stage Schedule &amp; Costs'!$G12,AE$4)-MAX('Stage Schedule &amp; Costs'!$F12,AE$4-1))*'Stage Schedule &amp; Costs'!$I12</f>
        <v>0</v>
      </c>
      <c r="AF12" s="227" t="n">
        <f aca="false">MAX(0,MIN('Stage Schedule &amp; Costs'!$G12,AF$4)-MAX('Stage Schedule &amp; Costs'!$F12,AF$4-1))*'Stage Schedule &amp; Costs'!$I12</f>
        <v>0</v>
      </c>
      <c r="AG12" s="227" t="n">
        <f aca="false">MAX(0,MIN('Stage Schedule &amp; Costs'!$G12,AG$4)-MAX('Stage Schedule &amp; Costs'!$F12,AG$4-1))*'Stage Schedule &amp; Costs'!$I12</f>
        <v>0</v>
      </c>
      <c r="AH12" s="227" t="n">
        <f aca="false">MAX(0,MIN('Stage Schedule &amp; Costs'!$G12,AH$4)-MAX('Stage Schedule &amp; Costs'!$F12,AH$4-1))*'Stage Schedule &amp; Costs'!$I12</f>
        <v>0</v>
      </c>
      <c r="AI12" s="227" t="n">
        <f aca="false">MAX(0,MIN('Stage Schedule &amp; Costs'!$G12,AI$4)-MAX('Stage Schedule &amp; Costs'!$F12,AI$4-1))*'Stage Schedule &amp; Costs'!$I12</f>
        <v>0</v>
      </c>
      <c r="AJ12" s="227" t="n">
        <f aca="false">MAX(0,MIN('Stage Schedule &amp; Costs'!$G12,AJ$4)-MAX('Stage Schedule &amp; Costs'!$F12,AJ$4-1))*'Stage Schedule &amp; Costs'!$I12</f>
        <v>0</v>
      </c>
      <c r="AK12" s="227" t="n">
        <f aca="false">MAX(0,MIN('Stage Schedule &amp; Costs'!$G12,AK$4)-MAX('Stage Schedule &amp; Costs'!$F12,AK$4-1))*'Stage Schedule &amp; Costs'!$I12</f>
        <v>0</v>
      </c>
      <c r="AL12" s="227" t="n">
        <f aca="false">MAX(0,MIN('Stage Schedule &amp; Costs'!$G12,AL$4)-MAX('Stage Schedule &amp; Costs'!$F12,AL$4-1))*'Stage Schedule &amp; Costs'!$I12</f>
        <v>0</v>
      </c>
      <c r="AM12" s="227" t="n">
        <f aca="false">MAX(0,MIN('Stage Schedule &amp; Costs'!$G12,AM$4)-MAX('Stage Schedule &amp; Costs'!$F12,AM$4-1))*'Stage Schedule &amp; Costs'!$I12</f>
        <v>0</v>
      </c>
      <c r="AN12" s="227" t="n">
        <f aca="false">MAX(0,MIN('Stage Schedule &amp; Costs'!$G12,AN$4)-MAX('Stage Schedule &amp; Costs'!$F12,AN$4-1))*'Stage Schedule &amp; Costs'!$I12</f>
        <v>0</v>
      </c>
      <c r="AO12" s="227" t="n">
        <f aca="false">MAX(0,MIN('Stage Schedule &amp; Costs'!$G12,AO$4)-MAX('Stage Schedule &amp; Costs'!$F12,AO$4-1))*'Stage Schedule &amp; Costs'!$I12</f>
        <v>0</v>
      </c>
      <c r="AP12" s="227" t="n">
        <f aca="false">MAX(0,MIN('Stage Schedule &amp; Costs'!$G12,AP$4)-MAX('Stage Schedule &amp; Costs'!$F12,AP$4-1))*'Stage Schedule &amp; Costs'!$I12</f>
        <v>0</v>
      </c>
      <c r="AQ12" s="227" t="n">
        <f aca="false">MAX(0,MIN('Stage Schedule &amp; Costs'!$G12,AQ$4)-MAX('Stage Schedule &amp; Costs'!$F12,AQ$4-1))*'Stage Schedule &amp; Costs'!$I12</f>
        <v>0</v>
      </c>
      <c r="AR12" s="227" t="n">
        <f aca="false">MAX(0,MIN('Stage Schedule &amp; Costs'!$G12,AR$4)-MAX('Stage Schedule &amp; Costs'!$F12,AR$4-1))*'Stage Schedule &amp; Costs'!$I12</f>
        <v>0</v>
      </c>
      <c r="AS12" s="227" t="n">
        <f aca="false">MAX(0,MIN('Stage Schedule &amp; Costs'!$G12,AS$4)-MAX('Stage Schedule &amp; Costs'!$F12,AS$4-1))*'Stage Schedule &amp; Costs'!$I12</f>
        <v>0</v>
      </c>
      <c r="AT12" s="227" t="n">
        <f aca="false">MAX(0,MIN('Stage Schedule &amp; Costs'!$G12,AT$4)-MAX('Stage Schedule &amp; Costs'!$F12,AT$4-1))*'Stage Schedule &amp; Costs'!$I12</f>
        <v>0</v>
      </c>
      <c r="AU12" s="227" t="n">
        <f aca="false">MAX(0,MIN('Stage Schedule &amp; Costs'!$G12,AU$4)-MAX('Stage Schedule &amp; Costs'!$F12,AU$4-1))*'Stage Schedule &amp; Costs'!$I12</f>
        <v>0</v>
      </c>
      <c r="AV12" s="227" t="n">
        <f aca="false">MAX(0,MIN('Stage Schedule &amp; Costs'!$G12,AV$4)-MAX('Stage Schedule &amp; Costs'!$F12,AV$4-1))*'Stage Schedule &amp; Costs'!$I12</f>
        <v>0</v>
      </c>
      <c r="AW12" s="227" t="n">
        <f aca="false">MAX(0,MIN('Stage Schedule &amp; Costs'!$G12,AW$4)-MAX('Stage Schedule &amp; Costs'!$F12,AW$4-1))*'Stage Schedule &amp; Costs'!$I12</f>
        <v>0</v>
      </c>
      <c r="AX12" s="227" t="n">
        <f aca="false">MAX(0,MIN('Stage Schedule &amp; Costs'!$G12,AX$4)-MAX('Stage Schedule &amp; Costs'!$F12,AX$4-1))*'Stage Schedule &amp; Costs'!$I12</f>
        <v>0</v>
      </c>
      <c r="AY12" s="227" t="n">
        <f aca="false">MAX(0,MIN('Stage Schedule &amp; Costs'!$G12,AY$4)-MAX('Stage Schedule &amp; Costs'!$F12,AY$4-1))*'Stage Schedule &amp; Costs'!$I12</f>
        <v>0</v>
      </c>
      <c r="AZ12" s="227" t="n">
        <f aca="false">MAX(0,MIN('Stage Schedule &amp; Costs'!$G12,AZ$4)-MAX('Stage Schedule &amp; Costs'!$F12,AZ$4-1))*'Stage Schedule &amp; Costs'!$I12</f>
        <v>0</v>
      </c>
      <c r="BA12" s="227" t="n">
        <f aca="false">MAX(0,MIN('Stage Schedule &amp; Costs'!$G12,BA$4)-MAX('Stage Schedule &amp; Costs'!$F12,BA$4-1))*'Stage Schedule &amp; Costs'!$I12</f>
        <v>0</v>
      </c>
      <c r="BB12" s="227" t="n">
        <f aca="false">MAX(0,MIN('Stage Schedule &amp; Costs'!$G12,BB$4)-MAX('Stage Schedule &amp; Costs'!$F12,BB$4-1))*'Stage Schedule &amp; Costs'!$I12</f>
        <v>0</v>
      </c>
      <c r="BC12" s="227" t="n">
        <f aca="false">MAX(0,MIN('Stage Schedule &amp; Costs'!$G12,BC$4)-MAX('Stage Schedule &amp; Costs'!$F12,BC$4-1))*'Stage Schedule &amp; Costs'!$I12</f>
        <v>0</v>
      </c>
      <c r="BD12" s="227" t="n">
        <f aca="false">MAX(0,MIN('Stage Schedule &amp; Costs'!$G12,BD$4)-MAX('Stage Schedule &amp; Costs'!$F12,BD$4-1))*'Stage Schedule &amp; Costs'!$I12</f>
        <v>0</v>
      </c>
      <c r="BE12" s="227" t="n">
        <f aca="false">MAX(0,MIN('Stage Schedule &amp; Costs'!$G12,BE$4)-MAX('Stage Schedule &amp; Costs'!$F12,BE$4-1))*'Stage Schedule &amp; Costs'!$I12</f>
        <v>0</v>
      </c>
    </row>
    <row r="13" customFormat="false" ht="15" hidden="false" customHeight="true" outlineLevel="0" collapsed="false">
      <c r="A13" s="222" t="n">
        <f aca="false">'Stage Schedule &amp; Costs'!A13</f>
        <v>9</v>
      </c>
      <c r="B13" s="223" t="str">
        <f aca="false">'Stage Schedule &amp; Costs'!B13&amp;" - "&amp;'Stage Schedule &amp; Costs'!C13</f>
        <v> - Ground Floor</v>
      </c>
      <c r="C13" s="224" t="n">
        <f aca="false">SUM(D13:BE13)</f>
        <v>2640000</v>
      </c>
      <c r="D13" s="224" t="n">
        <f aca="false">MAX(0,MIN('Stage Schedule &amp; Costs'!$G13,D$4)-MAX('Stage Schedule &amp; Costs'!$F13,D$4-1))*'Stage Schedule &amp; Costs'!$I13</f>
        <v>0</v>
      </c>
      <c r="E13" s="224" t="n">
        <f aca="false">MAX(0,MIN('Stage Schedule &amp; Costs'!$G13,E$4)-MAX('Stage Schedule &amp; Costs'!$F13,E$4-1))*'Stage Schedule &amp; Costs'!$I13</f>
        <v>0</v>
      </c>
      <c r="F13" s="224" t="n">
        <f aca="false">MAX(0,MIN('Stage Schedule &amp; Costs'!$G13,F$4)-MAX('Stage Schedule &amp; Costs'!$F13,F$4-1))*'Stage Schedule &amp; Costs'!$I13</f>
        <v>0</v>
      </c>
      <c r="G13" s="224" t="n">
        <f aca="false">MAX(0,MIN('Stage Schedule &amp; Costs'!$G13,G$4)-MAX('Stage Schedule &amp; Costs'!$F13,G$4-1))*'Stage Schedule &amp; Costs'!$I13</f>
        <v>0</v>
      </c>
      <c r="H13" s="224" t="n">
        <f aca="false">MAX(0,MIN('Stage Schedule &amp; Costs'!$G13,H$4)-MAX('Stage Schedule &amp; Costs'!$F13,H$4-1))*'Stage Schedule &amp; Costs'!$I13</f>
        <v>0</v>
      </c>
      <c r="I13" s="224" t="n">
        <f aca="false">MAX(0,MIN('Stage Schedule &amp; Costs'!$G13,I$4)-MAX('Stage Schedule &amp; Costs'!$F13,I$4-1))*'Stage Schedule &amp; Costs'!$I13</f>
        <v>0</v>
      </c>
      <c r="J13" s="224" t="n">
        <f aca="false">MAX(0,MIN('Stage Schedule &amp; Costs'!$G13,J$4)-MAX('Stage Schedule &amp; Costs'!$F13,J$4-1))*'Stage Schedule &amp; Costs'!$I13</f>
        <v>0</v>
      </c>
      <c r="K13" s="224" t="n">
        <f aca="false">MAX(0,MIN('Stage Schedule &amp; Costs'!$G13,K$4)-MAX('Stage Schedule &amp; Costs'!$F13,K$4-1))*'Stage Schedule &amp; Costs'!$I13</f>
        <v>0</v>
      </c>
      <c r="L13" s="224" t="n">
        <f aca="false">MAX(0,MIN('Stage Schedule &amp; Costs'!$G13,L$4)-MAX('Stage Schedule &amp; Costs'!$F13,L$4-1))*'Stage Schedule &amp; Costs'!$I13</f>
        <v>0</v>
      </c>
      <c r="M13" s="224" t="n">
        <f aca="false">MAX(0,MIN('Stage Schedule &amp; Costs'!$G13,M$4)-MAX('Stage Schedule &amp; Costs'!$F13,M$4-1))*'Stage Schedule &amp; Costs'!$I13</f>
        <v>0</v>
      </c>
      <c r="N13" s="224" t="n">
        <f aca="false">MAX(0,MIN('Stage Schedule &amp; Costs'!$G13,N$4)-MAX('Stage Schedule &amp; Costs'!$F13,N$4-1))*'Stage Schedule &amp; Costs'!$I13</f>
        <v>2640000</v>
      </c>
      <c r="O13" s="224" t="n">
        <f aca="false">MAX(0,MIN('Stage Schedule &amp; Costs'!$G13,O$4)-MAX('Stage Schedule &amp; Costs'!$F13,O$4-1))*'Stage Schedule &amp; Costs'!$I13</f>
        <v>0</v>
      </c>
      <c r="P13" s="224" t="n">
        <f aca="false">MAX(0,MIN('Stage Schedule &amp; Costs'!$G13,P$4)-MAX('Stage Schedule &amp; Costs'!$F13,P$4-1))*'Stage Schedule &amp; Costs'!$I13</f>
        <v>0</v>
      </c>
      <c r="Q13" s="224" t="n">
        <f aca="false">MAX(0,MIN('Stage Schedule &amp; Costs'!$G13,Q$4)-MAX('Stage Schedule &amp; Costs'!$F13,Q$4-1))*'Stage Schedule &amp; Costs'!$I13</f>
        <v>0</v>
      </c>
      <c r="R13" s="224" t="n">
        <f aca="false">MAX(0,MIN('Stage Schedule &amp; Costs'!$G13,R$4)-MAX('Stage Schedule &amp; Costs'!$F13,R$4-1))*'Stage Schedule &amp; Costs'!$I13</f>
        <v>0</v>
      </c>
      <c r="S13" s="224" t="n">
        <f aca="false">MAX(0,MIN('Stage Schedule &amp; Costs'!$G13,S$4)-MAX('Stage Schedule &amp; Costs'!$F13,S$4-1))*'Stage Schedule &amp; Costs'!$I13</f>
        <v>0</v>
      </c>
      <c r="T13" s="224" t="n">
        <f aca="false">MAX(0,MIN('Stage Schedule &amp; Costs'!$G13,T$4)-MAX('Stage Schedule &amp; Costs'!$F13,T$4-1))*'Stage Schedule &amp; Costs'!$I13</f>
        <v>0</v>
      </c>
      <c r="U13" s="224" t="n">
        <f aca="false">MAX(0,MIN('Stage Schedule &amp; Costs'!$G13,U$4)-MAX('Stage Schedule &amp; Costs'!$F13,U$4-1))*'Stage Schedule &amp; Costs'!$I13</f>
        <v>0</v>
      </c>
      <c r="V13" s="224" t="n">
        <f aca="false">MAX(0,MIN('Stage Schedule &amp; Costs'!$G13,V$4)-MAX('Stage Schedule &amp; Costs'!$F13,V$4-1))*'Stage Schedule &amp; Costs'!$I13</f>
        <v>0</v>
      </c>
      <c r="W13" s="224" t="n">
        <f aca="false">MAX(0,MIN('Stage Schedule &amp; Costs'!$G13,W$4)-MAX('Stage Schedule &amp; Costs'!$F13,W$4-1))*'Stage Schedule &amp; Costs'!$I13</f>
        <v>0</v>
      </c>
      <c r="X13" s="224" t="n">
        <f aca="false">MAX(0,MIN('Stage Schedule &amp; Costs'!$G13,X$4)-MAX('Stage Schedule &amp; Costs'!$F13,X$4-1))*'Stage Schedule &amp; Costs'!$I13</f>
        <v>0</v>
      </c>
      <c r="Y13" s="224" t="n">
        <f aca="false">MAX(0,MIN('Stage Schedule &amp; Costs'!$G13,Y$4)-MAX('Stage Schedule &amp; Costs'!$F13,Y$4-1))*'Stage Schedule &amp; Costs'!$I13</f>
        <v>0</v>
      </c>
      <c r="Z13" s="224" t="n">
        <f aca="false">MAX(0,MIN('Stage Schedule &amp; Costs'!$G13,Z$4)-MAX('Stage Schedule &amp; Costs'!$F13,Z$4-1))*'Stage Schedule &amp; Costs'!$I13</f>
        <v>0</v>
      </c>
      <c r="AA13" s="224" t="n">
        <f aca="false">MAX(0,MIN('Stage Schedule &amp; Costs'!$G13,AA$4)-MAX('Stage Schedule &amp; Costs'!$F13,AA$4-1))*'Stage Schedule &amp; Costs'!$I13</f>
        <v>0</v>
      </c>
      <c r="AB13" s="224" t="n">
        <f aca="false">MAX(0,MIN('Stage Schedule &amp; Costs'!$G13,AB$4)-MAX('Stage Schedule &amp; Costs'!$F13,AB$4-1))*'Stage Schedule &amp; Costs'!$I13</f>
        <v>0</v>
      </c>
      <c r="AC13" s="224" t="n">
        <f aca="false">MAX(0,MIN('Stage Schedule &amp; Costs'!$G13,AC$4)-MAX('Stage Schedule &amp; Costs'!$F13,AC$4-1))*'Stage Schedule &amp; Costs'!$I13</f>
        <v>0</v>
      </c>
      <c r="AD13" s="224" t="n">
        <f aca="false">MAX(0,MIN('Stage Schedule &amp; Costs'!$G13,AD$4)-MAX('Stage Schedule &amp; Costs'!$F13,AD$4-1))*'Stage Schedule &amp; Costs'!$I13</f>
        <v>0</v>
      </c>
      <c r="AE13" s="224" t="n">
        <f aca="false">MAX(0,MIN('Stage Schedule &amp; Costs'!$G13,AE$4)-MAX('Stage Schedule &amp; Costs'!$F13,AE$4-1))*'Stage Schedule &amp; Costs'!$I13</f>
        <v>0</v>
      </c>
      <c r="AF13" s="224" t="n">
        <f aca="false">MAX(0,MIN('Stage Schedule &amp; Costs'!$G13,AF$4)-MAX('Stage Schedule &amp; Costs'!$F13,AF$4-1))*'Stage Schedule &amp; Costs'!$I13</f>
        <v>0</v>
      </c>
      <c r="AG13" s="224" t="n">
        <f aca="false">MAX(0,MIN('Stage Schedule &amp; Costs'!$G13,AG$4)-MAX('Stage Schedule &amp; Costs'!$F13,AG$4-1))*'Stage Schedule &amp; Costs'!$I13</f>
        <v>0</v>
      </c>
      <c r="AH13" s="224" t="n">
        <f aca="false">MAX(0,MIN('Stage Schedule &amp; Costs'!$G13,AH$4)-MAX('Stage Schedule &amp; Costs'!$F13,AH$4-1))*'Stage Schedule &amp; Costs'!$I13</f>
        <v>0</v>
      </c>
      <c r="AI13" s="224" t="n">
        <f aca="false">MAX(0,MIN('Stage Schedule &amp; Costs'!$G13,AI$4)-MAX('Stage Schedule &amp; Costs'!$F13,AI$4-1))*'Stage Schedule &amp; Costs'!$I13</f>
        <v>0</v>
      </c>
      <c r="AJ13" s="224" t="n">
        <f aca="false">MAX(0,MIN('Stage Schedule &amp; Costs'!$G13,AJ$4)-MAX('Stage Schedule &amp; Costs'!$F13,AJ$4-1))*'Stage Schedule &amp; Costs'!$I13</f>
        <v>0</v>
      </c>
      <c r="AK13" s="224" t="n">
        <f aca="false">MAX(0,MIN('Stage Schedule &amp; Costs'!$G13,AK$4)-MAX('Stage Schedule &amp; Costs'!$F13,AK$4-1))*'Stage Schedule &amp; Costs'!$I13</f>
        <v>0</v>
      </c>
      <c r="AL13" s="224" t="n">
        <f aca="false">MAX(0,MIN('Stage Schedule &amp; Costs'!$G13,AL$4)-MAX('Stage Schedule &amp; Costs'!$F13,AL$4-1))*'Stage Schedule &amp; Costs'!$I13</f>
        <v>0</v>
      </c>
      <c r="AM13" s="224" t="n">
        <f aca="false">MAX(0,MIN('Stage Schedule &amp; Costs'!$G13,AM$4)-MAX('Stage Schedule &amp; Costs'!$F13,AM$4-1))*'Stage Schedule &amp; Costs'!$I13</f>
        <v>0</v>
      </c>
      <c r="AN13" s="224" t="n">
        <f aca="false">MAX(0,MIN('Stage Schedule &amp; Costs'!$G13,AN$4)-MAX('Stage Schedule &amp; Costs'!$F13,AN$4-1))*'Stage Schedule &amp; Costs'!$I13</f>
        <v>0</v>
      </c>
      <c r="AO13" s="224" t="n">
        <f aca="false">MAX(0,MIN('Stage Schedule &amp; Costs'!$G13,AO$4)-MAX('Stage Schedule &amp; Costs'!$F13,AO$4-1))*'Stage Schedule &amp; Costs'!$I13</f>
        <v>0</v>
      </c>
      <c r="AP13" s="224" t="n">
        <f aca="false">MAX(0,MIN('Stage Schedule &amp; Costs'!$G13,AP$4)-MAX('Stage Schedule &amp; Costs'!$F13,AP$4-1))*'Stage Schedule &amp; Costs'!$I13</f>
        <v>0</v>
      </c>
      <c r="AQ13" s="224" t="n">
        <f aca="false">MAX(0,MIN('Stage Schedule &amp; Costs'!$G13,AQ$4)-MAX('Stage Schedule &amp; Costs'!$F13,AQ$4-1))*'Stage Schedule &amp; Costs'!$I13</f>
        <v>0</v>
      </c>
      <c r="AR13" s="224" t="n">
        <f aca="false">MAX(0,MIN('Stage Schedule &amp; Costs'!$G13,AR$4)-MAX('Stage Schedule &amp; Costs'!$F13,AR$4-1))*'Stage Schedule &amp; Costs'!$I13</f>
        <v>0</v>
      </c>
      <c r="AS13" s="224" t="n">
        <f aca="false">MAX(0,MIN('Stage Schedule &amp; Costs'!$G13,AS$4)-MAX('Stage Schedule &amp; Costs'!$F13,AS$4-1))*'Stage Schedule &amp; Costs'!$I13</f>
        <v>0</v>
      </c>
      <c r="AT13" s="224" t="n">
        <f aca="false">MAX(0,MIN('Stage Schedule &amp; Costs'!$G13,AT$4)-MAX('Stage Schedule &amp; Costs'!$F13,AT$4-1))*'Stage Schedule &amp; Costs'!$I13</f>
        <v>0</v>
      </c>
      <c r="AU13" s="224" t="n">
        <f aca="false">MAX(0,MIN('Stage Schedule &amp; Costs'!$G13,AU$4)-MAX('Stage Schedule &amp; Costs'!$F13,AU$4-1))*'Stage Schedule &amp; Costs'!$I13</f>
        <v>0</v>
      </c>
      <c r="AV13" s="224" t="n">
        <f aca="false">MAX(0,MIN('Stage Schedule &amp; Costs'!$G13,AV$4)-MAX('Stage Schedule &amp; Costs'!$F13,AV$4-1))*'Stage Schedule &amp; Costs'!$I13</f>
        <v>0</v>
      </c>
      <c r="AW13" s="224" t="n">
        <f aca="false">MAX(0,MIN('Stage Schedule &amp; Costs'!$G13,AW$4)-MAX('Stage Schedule &amp; Costs'!$F13,AW$4-1))*'Stage Schedule &amp; Costs'!$I13</f>
        <v>0</v>
      </c>
      <c r="AX13" s="224" t="n">
        <f aca="false">MAX(0,MIN('Stage Schedule &amp; Costs'!$G13,AX$4)-MAX('Stage Schedule &amp; Costs'!$F13,AX$4-1))*'Stage Schedule &amp; Costs'!$I13</f>
        <v>0</v>
      </c>
      <c r="AY13" s="224" t="n">
        <f aca="false">MAX(0,MIN('Stage Schedule &amp; Costs'!$G13,AY$4)-MAX('Stage Schedule &amp; Costs'!$F13,AY$4-1))*'Stage Schedule &amp; Costs'!$I13</f>
        <v>0</v>
      </c>
      <c r="AZ13" s="224" t="n">
        <f aca="false">MAX(0,MIN('Stage Schedule &amp; Costs'!$G13,AZ$4)-MAX('Stage Schedule &amp; Costs'!$F13,AZ$4-1))*'Stage Schedule &amp; Costs'!$I13</f>
        <v>0</v>
      </c>
      <c r="BA13" s="224" t="n">
        <f aca="false">MAX(0,MIN('Stage Schedule &amp; Costs'!$G13,BA$4)-MAX('Stage Schedule &amp; Costs'!$F13,BA$4-1))*'Stage Schedule &amp; Costs'!$I13</f>
        <v>0</v>
      </c>
      <c r="BB13" s="224" t="n">
        <f aca="false">MAX(0,MIN('Stage Schedule &amp; Costs'!$G13,BB$4)-MAX('Stage Schedule &amp; Costs'!$F13,BB$4-1))*'Stage Schedule &amp; Costs'!$I13</f>
        <v>0</v>
      </c>
      <c r="BC13" s="224" t="n">
        <f aca="false">MAX(0,MIN('Stage Schedule &amp; Costs'!$G13,BC$4)-MAX('Stage Schedule &amp; Costs'!$F13,BC$4-1))*'Stage Schedule &amp; Costs'!$I13</f>
        <v>0</v>
      </c>
      <c r="BD13" s="224" t="n">
        <f aca="false">MAX(0,MIN('Stage Schedule &amp; Costs'!$G13,BD$4)-MAX('Stage Schedule &amp; Costs'!$F13,BD$4-1))*'Stage Schedule &amp; Costs'!$I13</f>
        <v>0</v>
      </c>
      <c r="BE13" s="224" t="n">
        <f aca="false">MAX(0,MIN('Stage Schedule &amp; Costs'!$G13,BE$4)-MAX('Stage Schedule &amp; Costs'!$F13,BE$4-1))*'Stage Schedule &amp; Costs'!$I13</f>
        <v>0</v>
      </c>
    </row>
    <row r="14" customFormat="false" ht="15" hidden="false" customHeight="true" outlineLevel="0" collapsed="false">
      <c r="A14" s="225" t="n">
        <f aca="false">'Stage Schedule &amp; Costs'!A14</f>
        <v>10</v>
      </c>
      <c r="B14" s="226" t="str">
        <f aca="false">'Stage Schedule &amp; Costs'!B14&amp;" - "&amp;'Stage Schedule &amp; Costs'!C14</f>
        <v> - 1st Floor</v>
      </c>
      <c r="C14" s="227" t="n">
        <f aca="false">SUM(D14:BE14)</f>
        <v>2640000</v>
      </c>
      <c r="D14" s="227" t="n">
        <f aca="false">MAX(0,MIN('Stage Schedule &amp; Costs'!$G14,D$4)-MAX('Stage Schedule &amp; Costs'!$F14,D$4-1))*'Stage Schedule &amp; Costs'!$I14</f>
        <v>0</v>
      </c>
      <c r="E14" s="227" t="n">
        <f aca="false">MAX(0,MIN('Stage Schedule &amp; Costs'!$G14,E$4)-MAX('Stage Schedule &amp; Costs'!$F14,E$4-1))*'Stage Schedule &amp; Costs'!$I14</f>
        <v>0</v>
      </c>
      <c r="F14" s="227" t="n">
        <f aca="false">MAX(0,MIN('Stage Schedule &amp; Costs'!$G14,F$4)-MAX('Stage Schedule &amp; Costs'!$F14,F$4-1))*'Stage Schedule &amp; Costs'!$I14</f>
        <v>0</v>
      </c>
      <c r="G14" s="227" t="n">
        <f aca="false">MAX(0,MIN('Stage Schedule &amp; Costs'!$G14,G$4)-MAX('Stage Schedule &amp; Costs'!$F14,G$4-1))*'Stage Schedule &amp; Costs'!$I14</f>
        <v>0</v>
      </c>
      <c r="H14" s="227" t="n">
        <f aca="false">MAX(0,MIN('Stage Schedule &amp; Costs'!$G14,H$4)-MAX('Stage Schedule &amp; Costs'!$F14,H$4-1))*'Stage Schedule &amp; Costs'!$I14</f>
        <v>0</v>
      </c>
      <c r="I14" s="227" t="n">
        <f aca="false">MAX(0,MIN('Stage Schedule &amp; Costs'!$G14,I$4)-MAX('Stage Schedule &amp; Costs'!$F14,I$4-1))*'Stage Schedule &amp; Costs'!$I14</f>
        <v>0</v>
      </c>
      <c r="J14" s="227" t="n">
        <f aca="false">MAX(0,MIN('Stage Schedule &amp; Costs'!$G14,J$4)-MAX('Stage Schedule &amp; Costs'!$F14,J$4-1))*'Stage Schedule &amp; Costs'!$I14</f>
        <v>0</v>
      </c>
      <c r="K14" s="227" t="n">
        <f aca="false">MAX(0,MIN('Stage Schedule &amp; Costs'!$G14,K$4)-MAX('Stage Schedule &amp; Costs'!$F14,K$4-1))*'Stage Schedule &amp; Costs'!$I14</f>
        <v>0</v>
      </c>
      <c r="L14" s="227" t="n">
        <f aca="false">MAX(0,MIN('Stage Schedule &amp; Costs'!$G14,L$4)-MAX('Stage Schedule &amp; Costs'!$F14,L$4-1))*'Stage Schedule &amp; Costs'!$I14</f>
        <v>0</v>
      </c>
      <c r="M14" s="227" t="n">
        <f aca="false">MAX(0,MIN('Stage Schedule &amp; Costs'!$G14,M$4)-MAX('Stage Schedule &amp; Costs'!$F14,M$4-1))*'Stage Schedule &amp; Costs'!$I14</f>
        <v>0</v>
      </c>
      <c r="N14" s="227" t="n">
        <f aca="false">MAX(0,MIN('Stage Schedule &amp; Costs'!$G14,N$4)-MAX('Stage Schedule &amp; Costs'!$F14,N$4-1))*'Stage Schedule &amp; Costs'!$I14</f>
        <v>0</v>
      </c>
      <c r="O14" s="227" t="n">
        <f aca="false">MAX(0,MIN('Stage Schedule &amp; Costs'!$G14,O$4)-MAX('Stage Schedule &amp; Costs'!$F14,O$4-1))*'Stage Schedule &amp; Costs'!$I14</f>
        <v>2640000</v>
      </c>
      <c r="P14" s="227" t="n">
        <f aca="false">MAX(0,MIN('Stage Schedule &amp; Costs'!$G14,P$4)-MAX('Stage Schedule &amp; Costs'!$F14,P$4-1))*'Stage Schedule &amp; Costs'!$I14</f>
        <v>0</v>
      </c>
      <c r="Q14" s="227" t="n">
        <f aca="false">MAX(0,MIN('Stage Schedule &amp; Costs'!$G14,Q$4)-MAX('Stage Schedule &amp; Costs'!$F14,Q$4-1))*'Stage Schedule &amp; Costs'!$I14</f>
        <v>0</v>
      </c>
      <c r="R14" s="227" t="n">
        <f aca="false">MAX(0,MIN('Stage Schedule &amp; Costs'!$G14,R$4)-MAX('Stage Schedule &amp; Costs'!$F14,R$4-1))*'Stage Schedule &amp; Costs'!$I14</f>
        <v>0</v>
      </c>
      <c r="S14" s="227" t="n">
        <f aca="false">MAX(0,MIN('Stage Schedule &amp; Costs'!$G14,S$4)-MAX('Stage Schedule &amp; Costs'!$F14,S$4-1))*'Stage Schedule &amp; Costs'!$I14</f>
        <v>0</v>
      </c>
      <c r="T14" s="227" t="n">
        <f aca="false">MAX(0,MIN('Stage Schedule &amp; Costs'!$G14,T$4)-MAX('Stage Schedule &amp; Costs'!$F14,T$4-1))*'Stage Schedule &amp; Costs'!$I14</f>
        <v>0</v>
      </c>
      <c r="U14" s="227" t="n">
        <f aca="false">MAX(0,MIN('Stage Schedule &amp; Costs'!$G14,U$4)-MAX('Stage Schedule &amp; Costs'!$F14,U$4-1))*'Stage Schedule &amp; Costs'!$I14</f>
        <v>0</v>
      </c>
      <c r="V14" s="227" t="n">
        <f aca="false">MAX(0,MIN('Stage Schedule &amp; Costs'!$G14,V$4)-MAX('Stage Schedule &amp; Costs'!$F14,V$4-1))*'Stage Schedule &amp; Costs'!$I14</f>
        <v>0</v>
      </c>
      <c r="W14" s="227" t="n">
        <f aca="false">MAX(0,MIN('Stage Schedule &amp; Costs'!$G14,W$4)-MAX('Stage Schedule &amp; Costs'!$F14,W$4-1))*'Stage Schedule &amp; Costs'!$I14</f>
        <v>0</v>
      </c>
      <c r="X14" s="227" t="n">
        <f aca="false">MAX(0,MIN('Stage Schedule &amp; Costs'!$G14,X$4)-MAX('Stage Schedule &amp; Costs'!$F14,X$4-1))*'Stage Schedule &amp; Costs'!$I14</f>
        <v>0</v>
      </c>
      <c r="Y14" s="227" t="n">
        <f aca="false">MAX(0,MIN('Stage Schedule &amp; Costs'!$G14,Y$4)-MAX('Stage Schedule &amp; Costs'!$F14,Y$4-1))*'Stage Schedule &amp; Costs'!$I14</f>
        <v>0</v>
      </c>
      <c r="Z14" s="227" t="n">
        <f aca="false">MAX(0,MIN('Stage Schedule &amp; Costs'!$G14,Z$4)-MAX('Stage Schedule &amp; Costs'!$F14,Z$4-1))*'Stage Schedule &amp; Costs'!$I14</f>
        <v>0</v>
      </c>
      <c r="AA14" s="227" t="n">
        <f aca="false">MAX(0,MIN('Stage Schedule &amp; Costs'!$G14,AA$4)-MAX('Stage Schedule &amp; Costs'!$F14,AA$4-1))*'Stage Schedule &amp; Costs'!$I14</f>
        <v>0</v>
      </c>
      <c r="AB14" s="227" t="n">
        <f aca="false">MAX(0,MIN('Stage Schedule &amp; Costs'!$G14,AB$4)-MAX('Stage Schedule &amp; Costs'!$F14,AB$4-1))*'Stage Schedule &amp; Costs'!$I14</f>
        <v>0</v>
      </c>
      <c r="AC14" s="227" t="n">
        <f aca="false">MAX(0,MIN('Stage Schedule &amp; Costs'!$G14,AC$4)-MAX('Stage Schedule &amp; Costs'!$F14,AC$4-1))*'Stage Schedule &amp; Costs'!$I14</f>
        <v>0</v>
      </c>
      <c r="AD14" s="227" t="n">
        <f aca="false">MAX(0,MIN('Stage Schedule &amp; Costs'!$G14,AD$4)-MAX('Stage Schedule &amp; Costs'!$F14,AD$4-1))*'Stage Schedule &amp; Costs'!$I14</f>
        <v>0</v>
      </c>
      <c r="AE14" s="227" t="n">
        <f aca="false">MAX(0,MIN('Stage Schedule &amp; Costs'!$G14,AE$4)-MAX('Stage Schedule &amp; Costs'!$F14,AE$4-1))*'Stage Schedule &amp; Costs'!$I14</f>
        <v>0</v>
      </c>
      <c r="AF14" s="227" t="n">
        <f aca="false">MAX(0,MIN('Stage Schedule &amp; Costs'!$G14,AF$4)-MAX('Stage Schedule &amp; Costs'!$F14,AF$4-1))*'Stage Schedule &amp; Costs'!$I14</f>
        <v>0</v>
      </c>
      <c r="AG14" s="227" t="n">
        <f aca="false">MAX(0,MIN('Stage Schedule &amp; Costs'!$G14,AG$4)-MAX('Stage Schedule &amp; Costs'!$F14,AG$4-1))*'Stage Schedule &amp; Costs'!$I14</f>
        <v>0</v>
      </c>
      <c r="AH14" s="227" t="n">
        <f aca="false">MAX(0,MIN('Stage Schedule &amp; Costs'!$G14,AH$4)-MAX('Stage Schedule &amp; Costs'!$F14,AH$4-1))*'Stage Schedule &amp; Costs'!$I14</f>
        <v>0</v>
      </c>
      <c r="AI14" s="227" t="n">
        <f aca="false">MAX(0,MIN('Stage Schedule &amp; Costs'!$G14,AI$4)-MAX('Stage Schedule &amp; Costs'!$F14,AI$4-1))*'Stage Schedule &amp; Costs'!$I14</f>
        <v>0</v>
      </c>
      <c r="AJ14" s="227" t="n">
        <f aca="false">MAX(0,MIN('Stage Schedule &amp; Costs'!$G14,AJ$4)-MAX('Stage Schedule &amp; Costs'!$F14,AJ$4-1))*'Stage Schedule &amp; Costs'!$I14</f>
        <v>0</v>
      </c>
      <c r="AK14" s="227" t="n">
        <f aca="false">MAX(0,MIN('Stage Schedule &amp; Costs'!$G14,AK$4)-MAX('Stage Schedule &amp; Costs'!$F14,AK$4-1))*'Stage Schedule &amp; Costs'!$I14</f>
        <v>0</v>
      </c>
      <c r="AL14" s="227" t="n">
        <f aca="false">MAX(0,MIN('Stage Schedule &amp; Costs'!$G14,AL$4)-MAX('Stage Schedule &amp; Costs'!$F14,AL$4-1))*'Stage Schedule &amp; Costs'!$I14</f>
        <v>0</v>
      </c>
      <c r="AM14" s="227" t="n">
        <f aca="false">MAX(0,MIN('Stage Schedule &amp; Costs'!$G14,AM$4)-MAX('Stage Schedule &amp; Costs'!$F14,AM$4-1))*'Stage Schedule &amp; Costs'!$I14</f>
        <v>0</v>
      </c>
      <c r="AN14" s="227" t="n">
        <f aca="false">MAX(0,MIN('Stage Schedule &amp; Costs'!$G14,AN$4)-MAX('Stage Schedule &amp; Costs'!$F14,AN$4-1))*'Stage Schedule &amp; Costs'!$I14</f>
        <v>0</v>
      </c>
      <c r="AO14" s="227" t="n">
        <f aca="false">MAX(0,MIN('Stage Schedule &amp; Costs'!$G14,AO$4)-MAX('Stage Schedule &amp; Costs'!$F14,AO$4-1))*'Stage Schedule &amp; Costs'!$I14</f>
        <v>0</v>
      </c>
      <c r="AP14" s="227" t="n">
        <f aca="false">MAX(0,MIN('Stage Schedule &amp; Costs'!$G14,AP$4)-MAX('Stage Schedule &amp; Costs'!$F14,AP$4-1))*'Stage Schedule &amp; Costs'!$I14</f>
        <v>0</v>
      </c>
      <c r="AQ14" s="227" t="n">
        <f aca="false">MAX(0,MIN('Stage Schedule &amp; Costs'!$G14,AQ$4)-MAX('Stage Schedule &amp; Costs'!$F14,AQ$4-1))*'Stage Schedule &amp; Costs'!$I14</f>
        <v>0</v>
      </c>
      <c r="AR14" s="227" t="n">
        <f aca="false">MAX(0,MIN('Stage Schedule &amp; Costs'!$G14,AR$4)-MAX('Stage Schedule &amp; Costs'!$F14,AR$4-1))*'Stage Schedule &amp; Costs'!$I14</f>
        <v>0</v>
      </c>
      <c r="AS14" s="227" t="n">
        <f aca="false">MAX(0,MIN('Stage Schedule &amp; Costs'!$G14,AS$4)-MAX('Stage Schedule &amp; Costs'!$F14,AS$4-1))*'Stage Schedule &amp; Costs'!$I14</f>
        <v>0</v>
      </c>
      <c r="AT14" s="227" t="n">
        <f aca="false">MAX(0,MIN('Stage Schedule &amp; Costs'!$G14,AT$4)-MAX('Stage Schedule &amp; Costs'!$F14,AT$4-1))*'Stage Schedule &amp; Costs'!$I14</f>
        <v>0</v>
      </c>
      <c r="AU14" s="227" t="n">
        <f aca="false">MAX(0,MIN('Stage Schedule &amp; Costs'!$G14,AU$4)-MAX('Stage Schedule &amp; Costs'!$F14,AU$4-1))*'Stage Schedule &amp; Costs'!$I14</f>
        <v>0</v>
      </c>
      <c r="AV14" s="227" t="n">
        <f aca="false">MAX(0,MIN('Stage Schedule &amp; Costs'!$G14,AV$4)-MAX('Stage Schedule &amp; Costs'!$F14,AV$4-1))*'Stage Schedule &amp; Costs'!$I14</f>
        <v>0</v>
      </c>
      <c r="AW14" s="227" t="n">
        <f aca="false">MAX(0,MIN('Stage Schedule &amp; Costs'!$G14,AW$4)-MAX('Stage Schedule &amp; Costs'!$F14,AW$4-1))*'Stage Schedule &amp; Costs'!$I14</f>
        <v>0</v>
      </c>
      <c r="AX14" s="227" t="n">
        <f aca="false">MAX(0,MIN('Stage Schedule &amp; Costs'!$G14,AX$4)-MAX('Stage Schedule &amp; Costs'!$F14,AX$4-1))*'Stage Schedule &amp; Costs'!$I14</f>
        <v>0</v>
      </c>
      <c r="AY14" s="227" t="n">
        <f aca="false">MAX(0,MIN('Stage Schedule &amp; Costs'!$G14,AY$4)-MAX('Stage Schedule &amp; Costs'!$F14,AY$4-1))*'Stage Schedule &amp; Costs'!$I14</f>
        <v>0</v>
      </c>
      <c r="AZ14" s="227" t="n">
        <f aca="false">MAX(0,MIN('Stage Schedule &amp; Costs'!$G14,AZ$4)-MAX('Stage Schedule &amp; Costs'!$F14,AZ$4-1))*'Stage Schedule &amp; Costs'!$I14</f>
        <v>0</v>
      </c>
      <c r="BA14" s="227" t="n">
        <f aca="false">MAX(0,MIN('Stage Schedule &amp; Costs'!$G14,BA$4)-MAX('Stage Schedule &amp; Costs'!$F14,BA$4-1))*'Stage Schedule &amp; Costs'!$I14</f>
        <v>0</v>
      </c>
      <c r="BB14" s="227" t="n">
        <f aca="false">MAX(0,MIN('Stage Schedule &amp; Costs'!$G14,BB$4)-MAX('Stage Schedule &amp; Costs'!$F14,BB$4-1))*'Stage Schedule &amp; Costs'!$I14</f>
        <v>0</v>
      </c>
      <c r="BC14" s="227" t="n">
        <f aca="false">MAX(0,MIN('Stage Schedule &amp; Costs'!$G14,BC$4)-MAX('Stage Schedule &amp; Costs'!$F14,BC$4-1))*'Stage Schedule &amp; Costs'!$I14</f>
        <v>0</v>
      </c>
      <c r="BD14" s="227" t="n">
        <f aca="false">MAX(0,MIN('Stage Schedule &amp; Costs'!$G14,BD$4)-MAX('Stage Schedule &amp; Costs'!$F14,BD$4-1))*'Stage Schedule &amp; Costs'!$I14</f>
        <v>0</v>
      </c>
      <c r="BE14" s="227" t="n">
        <f aca="false">MAX(0,MIN('Stage Schedule &amp; Costs'!$G14,BE$4)-MAX('Stage Schedule &amp; Costs'!$F14,BE$4-1))*'Stage Schedule &amp; Costs'!$I14</f>
        <v>0</v>
      </c>
    </row>
    <row r="15" customFormat="false" ht="15" hidden="false" customHeight="true" outlineLevel="0" collapsed="false">
      <c r="A15" s="222" t="n">
        <f aca="false">'Stage Schedule &amp; Costs'!A15</f>
        <v>11</v>
      </c>
      <c r="B15" s="223" t="str">
        <f aca="false">'Stage Schedule &amp; Costs'!B15&amp;" - "&amp;'Stage Schedule &amp; Costs'!C15</f>
        <v> - 2nd Floor</v>
      </c>
      <c r="C15" s="224" t="n">
        <f aca="false">SUM(D15:BE15)</f>
        <v>2640000</v>
      </c>
      <c r="D15" s="224" t="n">
        <f aca="false">MAX(0,MIN('Stage Schedule &amp; Costs'!$G15,D$4)-MAX('Stage Schedule &amp; Costs'!$F15,D$4-1))*'Stage Schedule &amp; Costs'!$I15</f>
        <v>0</v>
      </c>
      <c r="E15" s="224" t="n">
        <f aca="false">MAX(0,MIN('Stage Schedule &amp; Costs'!$G15,E$4)-MAX('Stage Schedule &amp; Costs'!$F15,E$4-1))*'Stage Schedule &amp; Costs'!$I15</f>
        <v>0</v>
      </c>
      <c r="F15" s="224" t="n">
        <f aca="false">MAX(0,MIN('Stage Schedule &amp; Costs'!$G15,F$4)-MAX('Stage Schedule &amp; Costs'!$F15,F$4-1))*'Stage Schedule &amp; Costs'!$I15</f>
        <v>0</v>
      </c>
      <c r="G15" s="224" t="n">
        <f aca="false">MAX(0,MIN('Stage Schedule &amp; Costs'!$G15,G$4)-MAX('Stage Schedule &amp; Costs'!$F15,G$4-1))*'Stage Schedule &amp; Costs'!$I15</f>
        <v>0</v>
      </c>
      <c r="H15" s="224" t="n">
        <f aca="false">MAX(0,MIN('Stage Schedule &amp; Costs'!$G15,H$4)-MAX('Stage Schedule &amp; Costs'!$F15,H$4-1))*'Stage Schedule &amp; Costs'!$I15</f>
        <v>0</v>
      </c>
      <c r="I15" s="224" t="n">
        <f aca="false">MAX(0,MIN('Stage Schedule &amp; Costs'!$G15,I$4)-MAX('Stage Schedule &amp; Costs'!$F15,I$4-1))*'Stage Schedule &amp; Costs'!$I15</f>
        <v>0</v>
      </c>
      <c r="J15" s="224" t="n">
        <f aca="false">MAX(0,MIN('Stage Schedule &amp; Costs'!$G15,J$4)-MAX('Stage Schedule &amp; Costs'!$F15,J$4-1))*'Stage Schedule &amp; Costs'!$I15</f>
        <v>0</v>
      </c>
      <c r="K15" s="224" t="n">
        <f aca="false">MAX(0,MIN('Stage Schedule &amp; Costs'!$G15,K$4)-MAX('Stage Schedule &amp; Costs'!$F15,K$4-1))*'Stage Schedule &amp; Costs'!$I15</f>
        <v>0</v>
      </c>
      <c r="L15" s="224" t="n">
        <f aca="false">MAX(0,MIN('Stage Schedule &amp; Costs'!$G15,L$4)-MAX('Stage Schedule &amp; Costs'!$F15,L$4-1))*'Stage Schedule &amp; Costs'!$I15</f>
        <v>0</v>
      </c>
      <c r="M15" s="224" t="n">
        <f aca="false">MAX(0,MIN('Stage Schedule &amp; Costs'!$G15,M$4)-MAX('Stage Schedule &amp; Costs'!$F15,M$4-1))*'Stage Schedule &amp; Costs'!$I15</f>
        <v>0</v>
      </c>
      <c r="N15" s="224" t="n">
        <f aca="false">MAX(0,MIN('Stage Schedule &amp; Costs'!$G15,N$4)-MAX('Stage Schedule &amp; Costs'!$F15,N$4-1))*'Stage Schedule &amp; Costs'!$I15</f>
        <v>0</v>
      </c>
      <c r="O15" s="224" t="n">
        <f aca="false">MAX(0,MIN('Stage Schedule &amp; Costs'!$G15,O$4)-MAX('Stage Schedule &amp; Costs'!$F15,O$4-1))*'Stage Schedule &amp; Costs'!$I15</f>
        <v>2640000</v>
      </c>
      <c r="P15" s="224" t="n">
        <f aca="false">MAX(0,MIN('Stage Schedule &amp; Costs'!$G15,P$4)-MAX('Stage Schedule &amp; Costs'!$F15,P$4-1))*'Stage Schedule &amp; Costs'!$I15</f>
        <v>0</v>
      </c>
      <c r="Q15" s="224" t="n">
        <f aca="false">MAX(0,MIN('Stage Schedule &amp; Costs'!$G15,Q$4)-MAX('Stage Schedule &amp; Costs'!$F15,Q$4-1))*'Stage Schedule &amp; Costs'!$I15</f>
        <v>0</v>
      </c>
      <c r="R15" s="224" t="n">
        <f aca="false">MAX(0,MIN('Stage Schedule &amp; Costs'!$G15,R$4)-MAX('Stage Schedule &amp; Costs'!$F15,R$4-1))*'Stage Schedule &amp; Costs'!$I15</f>
        <v>0</v>
      </c>
      <c r="S15" s="224" t="n">
        <f aca="false">MAX(0,MIN('Stage Schedule &amp; Costs'!$G15,S$4)-MAX('Stage Schedule &amp; Costs'!$F15,S$4-1))*'Stage Schedule &amp; Costs'!$I15</f>
        <v>0</v>
      </c>
      <c r="T15" s="224" t="n">
        <f aca="false">MAX(0,MIN('Stage Schedule &amp; Costs'!$G15,T$4)-MAX('Stage Schedule &amp; Costs'!$F15,T$4-1))*'Stage Schedule &amp; Costs'!$I15</f>
        <v>0</v>
      </c>
      <c r="U15" s="224" t="n">
        <f aca="false">MAX(0,MIN('Stage Schedule &amp; Costs'!$G15,U$4)-MAX('Stage Schedule &amp; Costs'!$F15,U$4-1))*'Stage Schedule &amp; Costs'!$I15</f>
        <v>0</v>
      </c>
      <c r="V15" s="224" t="n">
        <f aca="false">MAX(0,MIN('Stage Schedule &amp; Costs'!$G15,V$4)-MAX('Stage Schedule &amp; Costs'!$F15,V$4-1))*'Stage Schedule &amp; Costs'!$I15</f>
        <v>0</v>
      </c>
      <c r="W15" s="224" t="n">
        <f aca="false">MAX(0,MIN('Stage Schedule &amp; Costs'!$G15,W$4)-MAX('Stage Schedule &amp; Costs'!$F15,W$4-1))*'Stage Schedule &amp; Costs'!$I15</f>
        <v>0</v>
      </c>
      <c r="X15" s="224" t="n">
        <f aca="false">MAX(0,MIN('Stage Schedule &amp; Costs'!$G15,X$4)-MAX('Stage Schedule &amp; Costs'!$F15,X$4-1))*'Stage Schedule &amp; Costs'!$I15</f>
        <v>0</v>
      </c>
      <c r="Y15" s="224" t="n">
        <f aca="false">MAX(0,MIN('Stage Schedule &amp; Costs'!$G15,Y$4)-MAX('Stage Schedule &amp; Costs'!$F15,Y$4-1))*'Stage Schedule &amp; Costs'!$I15</f>
        <v>0</v>
      </c>
      <c r="Z15" s="224" t="n">
        <f aca="false">MAX(0,MIN('Stage Schedule &amp; Costs'!$G15,Z$4)-MAX('Stage Schedule &amp; Costs'!$F15,Z$4-1))*'Stage Schedule &amp; Costs'!$I15</f>
        <v>0</v>
      </c>
      <c r="AA15" s="224" t="n">
        <f aca="false">MAX(0,MIN('Stage Schedule &amp; Costs'!$G15,AA$4)-MAX('Stage Schedule &amp; Costs'!$F15,AA$4-1))*'Stage Schedule &amp; Costs'!$I15</f>
        <v>0</v>
      </c>
      <c r="AB15" s="224" t="n">
        <f aca="false">MAX(0,MIN('Stage Schedule &amp; Costs'!$G15,AB$4)-MAX('Stage Schedule &amp; Costs'!$F15,AB$4-1))*'Stage Schedule &amp; Costs'!$I15</f>
        <v>0</v>
      </c>
      <c r="AC15" s="224" t="n">
        <f aca="false">MAX(0,MIN('Stage Schedule &amp; Costs'!$G15,AC$4)-MAX('Stage Schedule &amp; Costs'!$F15,AC$4-1))*'Stage Schedule &amp; Costs'!$I15</f>
        <v>0</v>
      </c>
      <c r="AD15" s="224" t="n">
        <f aca="false">MAX(0,MIN('Stage Schedule &amp; Costs'!$G15,AD$4)-MAX('Stage Schedule &amp; Costs'!$F15,AD$4-1))*'Stage Schedule &amp; Costs'!$I15</f>
        <v>0</v>
      </c>
      <c r="AE15" s="224" t="n">
        <f aca="false">MAX(0,MIN('Stage Schedule &amp; Costs'!$G15,AE$4)-MAX('Stage Schedule &amp; Costs'!$F15,AE$4-1))*'Stage Schedule &amp; Costs'!$I15</f>
        <v>0</v>
      </c>
      <c r="AF15" s="224" t="n">
        <f aca="false">MAX(0,MIN('Stage Schedule &amp; Costs'!$G15,AF$4)-MAX('Stage Schedule &amp; Costs'!$F15,AF$4-1))*'Stage Schedule &amp; Costs'!$I15</f>
        <v>0</v>
      </c>
      <c r="AG15" s="224" t="n">
        <f aca="false">MAX(0,MIN('Stage Schedule &amp; Costs'!$G15,AG$4)-MAX('Stage Schedule &amp; Costs'!$F15,AG$4-1))*'Stage Schedule &amp; Costs'!$I15</f>
        <v>0</v>
      </c>
      <c r="AH15" s="224" t="n">
        <f aca="false">MAX(0,MIN('Stage Schedule &amp; Costs'!$G15,AH$4)-MAX('Stage Schedule &amp; Costs'!$F15,AH$4-1))*'Stage Schedule &amp; Costs'!$I15</f>
        <v>0</v>
      </c>
      <c r="AI15" s="224" t="n">
        <f aca="false">MAX(0,MIN('Stage Schedule &amp; Costs'!$G15,AI$4)-MAX('Stage Schedule &amp; Costs'!$F15,AI$4-1))*'Stage Schedule &amp; Costs'!$I15</f>
        <v>0</v>
      </c>
      <c r="AJ15" s="224" t="n">
        <f aca="false">MAX(0,MIN('Stage Schedule &amp; Costs'!$G15,AJ$4)-MAX('Stage Schedule &amp; Costs'!$F15,AJ$4-1))*'Stage Schedule &amp; Costs'!$I15</f>
        <v>0</v>
      </c>
      <c r="AK15" s="224" t="n">
        <f aca="false">MAX(0,MIN('Stage Schedule &amp; Costs'!$G15,AK$4)-MAX('Stage Schedule &amp; Costs'!$F15,AK$4-1))*'Stage Schedule &amp; Costs'!$I15</f>
        <v>0</v>
      </c>
      <c r="AL15" s="224" t="n">
        <f aca="false">MAX(0,MIN('Stage Schedule &amp; Costs'!$G15,AL$4)-MAX('Stage Schedule &amp; Costs'!$F15,AL$4-1))*'Stage Schedule &amp; Costs'!$I15</f>
        <v>0</v>
      </c>
      <c r="AM15" s="224" t="n">
        <f aca="false">MAX(0,MIN('Stage Schedule &amp; Costs'!$G15,AM$4)-MAX('Stage Schedule &amp; Costs'!$F15,AM$4-1))*'Stage Schedule &amp; Costs'!$I15</f>
        <v>0</v>
      </c>
      <c r="AN15" s="224" t="n">
        <f aca="false">MAX(0,MIN('Stage Schedule &amp; Costs'!$G15,AN$4)-MAX('Stage Schedule &amp; Costs'!$F15,AN$4-1))*'Stage Schedule &amp; Costs'!$I15</f>
        <v>0</v>
      </c>
      <c r="AO15" s="224" t="n">
        <f aca="false">MAX(0,MIN('Stage Schedule &amp; Costs'!$G15,AO$4)-MAX('Stage Schedule &amp; Costs'!$F15,AO$4-1))*'Stage Schedule &amp; Costs'!$I15</f>
        <v>0</v>
      </c>
      <c r="AP15" s="224" t="n">
        <f aca="false">MAX(0,MIN('Stage Schedule &amp; Costs'!$G15,AP$4)-MAX('Stage Schedule &amp; Costs'!$F15,AP$4-1))*'Stage Schedule &amp; Costs'!$I15</f>
        <v>0</v>
      </c>
      <c r="AQ15" s="224" t="n">
        <f aca="false">MAX(0,MIN('Stage Schedule &amp; Costs'!$G15,AQ$4)-MAX('Stage Schedule &amp; Costs'!$F15,AQ$4-1))*'Stage Schedule &amp; Costs'!$I15</f>
        <v>0</v>
      </c>
      <c r="AR15" s="224" t="n">
        <f aca="false">MAX(0,MIN('Stage Schedule &amp; Costs'!$G15,AR$4)-MAX('Stage Schedule &amp; Costs'!$F15,AR$4-1))*'Stage Schedule &amp; Costs'!$I15</f>
        <v>0</v>
      </c>
      <c r="AS15" s="224" t="n">
        <f aca="false">MAX(0,MIN('Stage Schedule &amp; Costs'!$G15,AS$4)-MAX('Stage Schedule &amp; Costs'!$F15,AS$4-1))*'Stage Schedule &amp; Costs'!$I15</f>
        <v>0</v>
      </c>
      <c r="AT15" s="224" t="n">
        <f aca="false">MAX(0,MIN('Stage Schedule &amp; Costs'!$G15,AT$4)-MAX('Stage Schedule &amp; Costs'!$F15,AT$4-1))*'Stage Schedule &amp; Costs'!$I15</f>
        <v>0</v>
      </c>
      <c r="AU15" s="224" t="n">
        <f aca="false">MAX(0,MIN('Stage Schedule &amp; Costs'!$G15,AU$4)-MAX('Stage Schedule &amp; Costs'!$F15,AU$4-1))*'Stage Schedule &amp; Costs'!$I15</f>
        <v>0</v>
      </c>
      <c r="AV15" s="224" t="n">
        <f aca="false">MAX(0,MIN('Stage Schedule &amp; Costs'!$G15,AV$4)-MAX('Stage Schedule &amp; Costs'!$F15,AV$4-1))*'Stage Schedule &amp; Costs'!$I15</f>
        <v>0</v>
      </c>
      <c r="AW15" s="224" t="n">
        <f aca="false">MAX(0,MIN('Stage Schedule &amp; Costs'!$G15,AW$4)-MAX('Stage Schedule &amp; Costs'!$F15,AW$4-1))*'Stage Schedule &amp; Costs'!$I15</f>
        <v>0</v>
      </c>
      <c r="AX15" s="224" t="n">
        <f aca="false">MAX(0,MIN('Stage Schedule &amp; Costs'!$G15,AX$4)-MAX('Stage Schedule &amp; Costs'!$F15,AX$4-1))*'Stage Schedule &amp; Costs'!$I15</f>
        <v>0</v>
      </c>
      <c r="AY15" s="224" t="n">
        <f aca="false">MAX(0,MIN('Stage Schedule &amp; Costs'!$G15,AY$4)-MAX('Stage Schedule &amp; Costs'!$F15,AY$4-1))*'Stage Schedule &amp; Costs'!$I15</f>
        <v>0</v>
      </c>
      <c r="AZ15" s="224" t="n">
        <f aca="false">MAX(0,MIN('Stage Schedule &amp; Costs'!$G15,AZ$4)-MAX('Stage Schedule &amp; Costs'!$F15,AZ$4-1))*'Stage Schedule &amp; Costs'!$I15</f>
        <v>0</v>
      </c>
      <c r="BA15" s="224" t="n">
        <f aca="false">MAX(0,MIN('Stage Schedule &amp; Costs'!$G15,BA$4)-MAX('Stage Schedule &amp; Costs'!$F15,BA$4-1))*'Stage Schedule &amp; Costs'!$I15</f>
        <v>0</v>
      </c>
      <c r="BB15" s="224" t="n">
        <f aca="false">MAX(0,MIN('Stage Schedule &amp; Costs'!$G15,BB$4)-MAX('Stage Schedule &amp; Costs'!$F15,BB$4-1))*'Stage Schedule &amp; Costs'!$I15</f>
        <v>0</v>
      </c>
      <c r="BC15" s="224" t="n">
        <f aca="false">MAX(0,MIN('Stage Schedule &amp; Costs'!$G15,BC$4)-MAX('Stage Schedule &amp; Costs'!$F15,BC$4-1))*'Stage Schedule &amp; Costs'!$I15</f>
        <v>0</v>
      </c>
      <c r="BD15" s="224" t="n">
        <f aca="false">MAX(0,MIN('Stage Schedule &amp; Costs'!$G15,BD$4)-MAX('Stage Schedule &amp; Costs'!$F15,BD$4-1))*'Stage Schedule &amp; Costs'!$I15</f>
        <v>0</v>
      </c>
      <c r="BE15" s="224" t="n">
        <f aca="false">MAX(0,MIN('Stage Schedule &amp; Costs'!$G15,BE$4)-MAX('Stage Schedule &amp; Costs'!$F15,BE$4-1))*'Stage Schedule &amp; Costs'!$I15</f>
        <v>0</v>
      </c>
    </row>
    <row r="16" customFormat="false" ht="15" hidden="false" customHeight="true" outlineLevel="0" collapsed="false">
      <c r="A16" s="225" t="n">
        <f aca="false">'Stage Schedule &amp; Costs'!A16</f>
        <v>12</v>
      </c>
      <c r="B16" s="226" t="str">
        <f aca="false">'Stage Schedule &amp; Costs'!B16&amp;" - "&amp;'Stage Schedule &amp; Costs'!C16</f>
        <v> - Roof</v>
      </c>
      <c r="C16" s="227" t="n">
        <f aca="false">SUM(D16:BE16)</f>
        <v>2640000</v>
      </c>
      <c r="D16" s="227" t="n">
        <f aca="false">MAX(0,MIN('Stage Schedule &amp; Costs'!$G16,D$4)-MAX('Stage Schedule &amp; Costs'!$F16,D$4-1))*'Stage Schedule &amp; Costs'!$I16</f>
        <v>0</v>
      </c>
      <c r="E16" s="227" t="n">
        <f aca="false">MAX(0,MIN('Stage Schedule &amp; Costs'!$G16,E$4)-MAX('Stage Schedule &amp; Costs'!$F16,E$4-1))*'Stage Schedule &amp; Costs'!$I16</f>
        <v>0</v>
      </c>
      <c r="F16" s="227" t="n">
        <f aca="false">MAX(0,MIN('Stage Schedule &amp; Costs'!$G16,F$4)-MAX('Stage Schedule &amp; Costs'!$F16,F$4-1))*'Stage Schedule &amp; Costs'!$I16</f>
        <v>0</v>
      </c>
      <c r="G16" s="227" t="n">
        <f aca="false">MAX(0,MIN('Stage Schedule &amp; Costs'!$G16,G$4)-MAX('Stage Schedule &amp; Costs'!$F16,G$4-1))*'Stage Schedule &amp; Costs'!$I16</f>
        <v>0</v>
      </c>
      <c r="H16" s="227" t="n">
        <f aca="false">MAX(0,MIN('Stage Schedule &amp; Costs'!$G16,H$4)-MAX('Stage Schedule &amp; Costs'!$F16,H$4-1))*'Stage Schedule &amp; Costs'!$I16</f>
        <v>0</v>
      </c>
      <c r="I16" s="227" t="n">
        <f aca="false">MAX(0,MIN('Stage Schedule &amp; Costs'!$G16,I$4)-MAX('Stage Schedule &amp; Costs'!$F16,I$4-1))*'Stage Schedule &amp; Costs'!$I16</f>
        <v>0</v>
      </c>
      <c r="J16" s="227" t="n">
        <f aca="false">MAX(0,MIN('Stage Schedule &amp; Costs'!$G16,J$4)-MAX('Stage Schedule &amp; Costs'!$F16,J$4-1))*'Stage Schedule &amp; Costs'!$I16</f>
        <v>0</v>
      </c>
      <c r="K16" s="227" t="n">
        <f aca="false">MAX(0,MIN('Stage Schedule &amp; Costs'!$G16,K$4)-MAX('Stage Schedule &amp; Costs'!$F16,K$4-1))*'Stage Schedule &amp; Costs'!$I16</f>
        <v>0</v>
      </c>
      <c r="L16" s="227" t="n">
        <f aca="false">MAX(0,MIN('Stage Schedule &amp; Costs'!$G16,L$4)-MAX('Stage Schedule &amp; Costs'!$F16,L$4-1))*'Stage Schedule &amp; Costs'!$I16</f>
        <v>0</v>
      </c>
      <c r="M16" s="227" t="n">
        <f aca="false">MAX(0,MIN('Stage Schedule &amp; Costs'!$G16,M$4)-MAX('Stage Schedule &amp; Costs'!$F16,M$4-1))*'Stage Schedule &amp; Costs'!$I16</f>
        <v>0</v>
      </c>
      <c r="N16" s="227" t="n">
        <f aca="false">MAX(0,MIN('Stage Schedule &amp; Costs'!$G16,N$4)-MAX('Stage Schedule &amp; Costs'!$F16,N$4-1))*'Stage Schedule &amp; Costs'!$I16</f>
        <v>0</v>
      </c>
      <c r="O16" s="227" t="n">
        <f aca="false">MAX(0,MIN('Stage Schedule &amp; Costs'!$G16,O$4)-MAX('Stage Schedule &amp; Costs'!$F16,O$4-1))*'Stage Schedule &amp; Costs'!$I16</f>
        <v>0</v>
      </c>
      <c r="P16" s="227" t="n">
        <f aca="false">MAX(0,MIN('Stage Schedule &amp; Costs'!$G16,P$4)-MAX('Stage Schedule &amp; Costs'!$F16,P$4-1))*'Stage Schedule &amp; Costs'!$I16</f>
        <v>2640000</v>
      </c>
      <c r="Q16" s="227" t="n">
        <f aca="false">MAX(0,MIN('Stage Schedule &amp; Costs'!$G16,Q$4)-MAX('Stage Schedule &amp; Costs'!$F16,Q$4-1))*'Stage Schedule &amp; Costs'!$I16</f>
        <v>0</v>
      </c>
      <c r="R16" s="227" t="n">
        <f aca="false">MAX(0,MIN('Stage Schedule &amp; Costs'!$G16,R$4)-MAX('Stage Schedule &amp; Costs'!$F16,R$4-1))*'Stage Schedule &amp; Costs'!$I16</f>
        <v>0</v>
      </c>
      <c r="S16" s="227" t="n">
        <f aca="false">MAX(0,MIN('Stage Schedule &amp; Costs'!$G16,S$4)-MAX('Stage Schedule &amp; Costs'!$F16,S$4-1))*'Stage Schedule &amp; Costs'!$I16</f>
        <v>0</v>
      </c>
      <c r="T16" s="227" t="n">
        <f aca="false">MAX(0,MIN('Stage Schedule &amp; Costs'!$G16,T$4)-MAX('Stage Schedule &amp; Costs'!$F16,T$4-1))*'Stage Schedule &amp; Costs'!$I16</f>
        <v>0</v>
      </c>
      <c r="U16" s="227" t="n">
        <f aca="false">MAX(0,MIN('Stage Schedule &amp; Costs'!$G16,U$4)-MAX('Stage Schedule &amp; Costs'!$F16,U$4-1))*'Stage Schedule &amp; Costs'!$I16</f>
        <v>0</v>
      </c>
      <c r="V16" s="227" t="n">
        <f aca="false">MAX(0,MIN('Stage Schedule &amp; Costs'!$G16,V$4)-MAX('Stage Schedule &amp; Costs'!$F16,V$4-1))*'Stage Schedule &amp; Costs'!$I16</f>
        <v>0</v>
      </c>
      <c r="W16" s="227" t="n">
        <f aca="false">MAX(0,MIN('Stage Schedule &amp; Costs'!$G16,W$4)-MAX('Stage Schedule &amp; Costs'!$F16,W$4-1))*'Stage Schedule &amp; Costs'!$I16</f>
        <v>0</v>
      </c>
      <c r="X16" s="227" t="n">
        <f aca="false">MAX(0,MIN('Stage Schedule &amp; Costs'!$G16,X$4)-MAX('Stage Schedule &amp; Costs'!$F16,X$4-1))*'Stage Schedule &amp; Costs'!$I16</f>
        <v>0</v>
      </c>
      <c r="Y16" s="227" t="n">
        <f aca="false">MAX(0,MIN('Stage Schedule &amp; Costs'!$G16,Y$4)-MAX('Stage Schedule &amp; Costs'!$F16,Y$4-1))*'Stage Schedule &amp; Costs'!$I16</f>
        <v>0</v>
      </c>
      <c r="Z16" s="227" t="n">
        <f aca="false">MAX(0,MIN('Stage Schedule &amp; Costs'!$G16,Z$4)-MAX('Stage Schedule &amp; Costs'!$F16,Z$4-1))*'Stage Schedule &amp; Costs'!$I16</f>
        <v>0</v>
      </c>
      <c r="AA16" s="227" t="n">
        <f aca="false">MAX(0,MIN('Stage Schedule &amp; Costs'!$G16,AA$4)-MAX('Stage Schedule &amp; Costs'!$F16,AA$4-1))*'Stage Schedule &amp; Costs'!$I16</f>
        <v>0</v>
      </c>
      <c r="AB16" s="227" t="n">
        <f aca="false">MAX(0,MIN('Stage Schedule &amp; Costs'!$G16,AB$4)-MAX('Stage Schedule &amp; Costs'!$F16,AB$4-1))*'Stage Schedule &amp; Costs'!$I16</f>
        <v>0</v>
      </c>
      <c r="AC16" s="227" t="n">
        <f aca="false">MAX(0,MIN('Stage Schedule &amp; Costs'!$G16,AC$4)-MAX('Stage Schedule &amp; Costs'!$F16,AC$4-1))*'Stage Schedule &amp; Costs'!$I16</f>
        <v>0</v>
      </c>
      <c r="AD16" s="227" t="n">
        <f aca="false">MAX(0,MIN('Stage Schedule &amp; Costs'!$G16,AD$4)-MAX('Stage Schedule &amp; Costs'!$F16,AD$4-1))*'Stage Schedule &amp; Costs'!$I16</f>
        <v>0</v>
      </c>
      <c r="AE16" s="227" t="n">
        <f aca="false">MAX(0,MIN('Stage Schedule &amp; Costs'!$G16,AE$4)-MAX('Stage Schedule &amp; Costs'!$F16,AE$4-1))*'Stage Schedule &amp; Costs'!$I16</f>
        <v>0</v>
      </c>
      <c r="AF16" s="227" t="n">
        <f aca="false">MAX(0,MIN('Stage Schedule &amp; Costs'!$G16,AF$4)-MAX('Stage Schedule &amp; Costs'!$F16,AF$4-1))*'Stage Schedule &amp; Costs'!$I16</f>
        <v>0</v>
      </c>
      <c r="AG16" s="227" t="n">
        <f aca="false">MAX(0,MIN('Stage Schedule &amp; Costs'!$G16,AG$4)-MAX('Stage Schedule &amp; Costs'!$F16,AG$4-1))*'Stage Schedule &amp; Costs'!$I16</f>
        <v>0</v>
      </c>
      <c r="AH16" s="227" t="n">
        <f aca="false">MAX(0,MIN('Stage Schedule &amp; Costs'!$G16,AH$4)-MAX('Stage Schedule &amp; Costs'!$F16,AH$4-1))*'Stage Schedule &amp; Costs'!$I16</f>
        <v>0</v>
      </c>
      <c r="AI16" s="227" t="n">
        <f aca="false">MAX(0,MIN('Stage Schedule &amp; Costs'!$G16,AI$4)-MAX('Stage Schedule &amp; Costs'!$F16,AI$4-1))*'Stage Schedule &amp; Costs'!$I16</f>
        <v>0</v>
      </c>
      <c r="AJ16" s="227" t="n">
        <f aca="false">MAX(0,MIN('Stage Schedule &amp; Costs'!$G16,AJ$4)-MAX('Stage Schedule &amp; Costs'!$F16,AJ$4-1))*'Stage Schedule &amp; Costs'!$I16</f>
        <v>0</v>
      </c>
      <c r="AK16" s="227" t="n">
        <f aca="false">MAX(0,MIN('Stage Schedule &amp; Costs'!$G16,AK$4)-MAX('Stage Schedule &amp; Costs'!$F16,AK$4-1))*'Stage Schedule &amp; Costs'!$I16</f>
        <v>0</v>
      </c>
      <c r="AL16" s="227" t="n">
        <f aca="false">MAX(0,MIN('Stage Schedule &amp; Costs'!$G16,AL$4)-MAX('Stage Schedule &amp; Costs'!$F16,AL$4-1))*'Stage Schedule &amp; Costs'!$I16</f>
        <v>0</v>
      </c>
      <c r="AM16" s="227" t="n">
        <f aca="false">MAX(0,MIN('Stage Schedule &amp; Costs'!$G16,AM$4)-MAX('Stage Schedule &amp; Costs'!$F16,AM$4-1))*'Stage Schedule &amp; Costs'!$I16</f>
        <v>0</v>
      </c>
      <c r="AN16" s="227" t="n">
        <f aca="false">MAX(0,MIN('Stage Schedule &amp; Costs'!$G16,AN$4)-MAX('Stage Schedule &amp; Costs'!$F16,AN$4-1))*'Stage Schedule &amp; Costs'!$I16</f>
        <v>0</v>
      </c>
      <c r="AO16" s="227" t="n">
        <f aca="false">MAX(0,MIN('Stage Schedule &amp; Costs'!$G16,AO$4)-MAX('Stage Schedule &amp; Costs'!$F16,AO$4-1))*'Stage Schedule &amp; Costs'!$I16</f>
        <v>0</v>
      </c>
      <c r="AP16" s="227" t="n">
        <f aca="false">MAX(0,MIN('Stage Schedule &amp; Costs'!$G16,AP$4)-MAX('Stage Schedule &amp; Costs'!$F16,AP$4-1))*'Stage Schedule &amp; Costs'!$I16</f>
        <v>0</v>
      </c>
      <c r="AQ16" s="227" t="n">
        <f aca="false">MAX(0,MIN('Stage Schedule &amp; Costs'!$G16,AQ$4)-MAX('Stage Schedule &amp; Costs'!$F16,AQ$4-1))*'Stage Schedule &amp; Costs'!$I16</f>
        <v>0</v>
      </c>
      <c r="AR16" s="227" t="n">
        <f aca="false">MAX(0,MIN('Stage Schedule &amp; Costs'!$G16,AR$4)-MAX('Stage Schedule &amp; Costs'!$F16,AR$4-1))*'Stage Schedule &amp; Costs'!$I16</f>
        <v>0</v>
      </c>
      <c r="AS16" s="227" t="n">
        <f aca="false">MAX(0,MIN('Stage Schedule &amp; Costs'!$G16,AS$4)-MAX('Stage Schedule &amp; Costs'!$F16,AS$4-1))*'Stage Schedule &amp; Costs'!$I16</f>
        <v>0</v>
      </c>
      <c r="AT16" s="227" t="n">
        <f aca="false">MAX(0,MIN('Stage Schedule &amp; Costs'!$G16,AT$4)-MAX('Stage Schedule &amp; Costs'!$F16,AT$4-1))*'Stage Schedule &amp; Costs'!$I16</f>
        <v>0</v>
      </c>
      <c r="AU16" s="227" t="n">
        <f aca="false">MAX(0,MIN('Stage Schedule &amp; Costs'!$G16,AU$4)-MAX('Stage Schedule &amp; Costs'!$F16,AU$4-1))*'Stage Schedule &amp; Costs'!$I16</f>
        <v>0</v>
      </c>
      <c r="AV16" s="227" t="n">
        <f aca="false">MAX(0,MIN('Stage Schedule &amp; Costs'!$G16,AV$4)-MAX('Stage Schedule &amp; Costs'!$F16,AV$4-1))*'Stage Schedule &amp; Costs'!$I16</f>
        <v>0</v>
      </c>
      <c r="AW16" s="227" t="n">
        <f aca="false">MAX(0,MIN('Stage Schedule &amp; Costs'!$G16,AW$4)-MAX('Stage Schedule &amp; Costs'!$F16,AW$4-1))*'Stage Schedule &amp; Costs'!$I16</f>
        <v>0</v>
      </c>
      <c r="AX16" s="227" t="n">
        <f aca="false">MAX(0,MIN('Stage Schedule &amp; Costs'!$G16,AX$4)-MAX('Stage Schedule &amp; Costs'!$F16,AX$4-1))*'Stage Schedule &amp; Costs'!$I16</f>
        <v>0</v>
      </c>
      <c r="AY16" s="227" t="n">
        <f aca="false">MAX(0,MIN('Stage Schedule &amp; Costs'!$G16,AY$4)-MAX('Stage Schedule &amp; Costs'!$F16,AY$4-1))*'Stage Schedule &amp; Costs'!$I16</f>
        <v>0</v>
      </c>
      <c r="AZ16" s="227" t="n">
        <f aca="false">MAX(0,MIN('Stage Schedule &amp; Costs'!$G16,AZ$4)-MAX('Stage Schedule &amp; Costs'!$F16,AZ$4-1))*'Stage Schedule &amp; Costs'!$I16</f>
        <v>0</v>
      </c>
      <c r="BA16" s="227" t="n">
        <f aca="false">MAX(0,MIN('Stage Schedule &amp; Costs'!$G16,BA$4)-MAX('Stage Schedule &amp; Costs'!$F16,BA$4-1))*'Stage Schedule &amp; Costs'!$I16</f>
        <v>0</v>
      </c>
      <c r="BB16" s="227" t="n">
        <f aca="false">MAX(0,MIN('Stage Schedule &amp; Costs'!$G16,BB$4)-MAX('Stage Schedule &amp; Costs'!$F16,BB$4-1))*'Stage Schedule &amp; Costs'!$I16</f>
        <v>0</v>
      </c>
      <c r="BC16" s="227" t="n">
        <f aca="false">MAX(0,MIN('Stage Schedule &amp; Costs'!$G16,BC$4)-MAX('Stage Schedule &amp; Costs'!$F16,BC$4-1))*'Stage Schedule &amp; Costs'!$I16</f>
        <v>0</v>
      </c>
      <c r="BD16" s="227" t="n">
        <f aca="false">MAX(0,MIN('Stage Schedule &amp; Costs'!$G16,BD$4)-MAX('Stage Schedule &amp; Costs'!$F16,BD$4-1))*'Stage Schedule &amp; Costs'!$I16</f>
        <v>0</v>
      </c>
      <c r="BE16" s="227" t="n">
        <f aca="false">MAX(0,MIN('Stage Schedule &amp; Costs'!$G16,BE$4)-MAX('Stage Schedule &amp; Costs'!$F16,BE$4-1))*'Stage Schedule &amp; Costs'!$I16</f>
        <v>0</v>
      </c>
    </row>
    <row r="17" customFormat="false" ht="15" hidden="false" customHeight="true" outlineLevel="0" collapsed="false">
      <c r="A17" s="222" t="n">
        <f aca="false">'Stage Schedule &amp; Costs'!A17</f>
        <v>13</v>
      </c>
      <c r="B17" s="223" t="str">
        <f aca="false">'Stage Schedule &amp; Costs'!B17&amp;" - "&amp;'Stage Schedule &amp; Costs'!C17</f>
        <v>MEP &amp; Plumbing - Basement Floor</v>
      </c>
      <c r="C17" s="224" t="n">
        <f aca="false">SUM(D17:BE17)</f>
        <v>80000000</v>
      </c>
      <c r="D17" s="224" t="n">
        <f aca="false">MAX(0,MIN('Stage Schedule &amp; Costs'!$G17,D$4)-MAX('Stage Schedule &amp; Costs'!$F17,D$4-1))*'Stage Schedule &amp; Costs'!$I17</f>
        <v>0</v>
      </c>
      <c r="E17" s="224" t="n">
        <f aca="false">MAX(0,MIN('Stage Schedule &amp; Costs'!$G17,E$4)-MAX('Stage Schedule &amp; Costs'!$F17,E$4-1))*'Stage Schedule &amp; Costs'!$I17</f>
        <v>0</v>
      </c>
      <c r="F17" s="224" t="n">
        <f aca="false">MAX(0,MIN('Stage Schedule &amp; Costs'!$G17,F$4)-MAX('Stage Schedule &amp; Costs'!$F17,F$4-1))*'Stage Schedule &amp; Costs'!$I17</f>
        <v>0</v>
      </c>
      <c r="G17" s="224" t="n">
        <f aca="false">MAX(0,MIN('Stage Schedule &amp; Costs'!$G17,G$4)-MAX('Stage Schedule &amp; Costs'!$F17,G$4-1))*'Stage Schedule &amp; Costs'!$I17</f>
        <v>0</v>
      </c>
      <c r="H17" s="224" t="n">
        <f aca="false">MAX(0,MIN('Stage Schedule &amp; Costs'!$G17,H$4)-MAX('Stage Schedule &amp; Costs'!$F17,H$4-1))*'Stage Schedule &amp; Costs'!$I17</f>
        <v>0</v>
      </c>
      <c r="I17" s="224" t="n">
        <f aca="false">MAX(0,MIN('Stage Schedule &amp; Costs'!$G17,I$4)-MAX('Stage Schedule &amp; Costs'!$F17,I$4-1))*'Stage Schedule &amp; Costs'!$I17</f>
        <v>0</v>
      </c>
      <c r="J17" s="224" t="n">
        <f aca="false">MAX(0,MIN('Stage Schedule &amp; Costs'!$G17,J$4)-MAX('Stage Schedule &amp; Costs'!$F17,J$4-1))*'Stage Schedule &amp; Costs'!$I17</f>
        <v>0</v>
      </c>
      <c r="K17" s="224" t="n">
        <f aca="false">MAX(0,MIN('Stage Schedule &amp; Costs'!$G17,K$4)-MAX('Stage Schedule &amp; Costs'!$F17,K$4-1))*'Stage Schedule &amp; Costs'!$I17</f>
        <v>0</v>
      </c>
      <c r="L17" s="224" t="n">
        <f aca="false">MAX(0,MIN('Stage Schedule &amp; Costs'!$G17,L$4)-MAX('Stage Schedule &amp; Costs'!$F17,L$4-1))*'Stage Schedule &amp; Costs'!$I17</f>
        <v>0</v>
      </c>
      <c r="M17" s="224" t="n">
        <f aca="false">MAX(0,MIN('Stage Schedule &amp; Costs'!$G17,M$4)-MAX('Stage Schedule &amp; Costs'!$F17,M$4-1))*'Stage Schedule &amp; Costs'!$I17</f>
        <v>0</v>
      </c>
      <c r="N17" s="224" t="n">
        <f aca="false">MAX(0,MIN('Stage Schedule &amp; Costs'!$G17,N$4)-MAX('Stage Schedule &amp; Costs'!$F17,N$4-1))*'Stage Schedule &amp; Costs'!$I17</f>
        <v>0</v>
      </c>
      <c r="O17" s="224" t="n">
        <f aca="false">MAX(0,MIN('Stage Schedule &amp; Costs'!$G17,O$4)-MAX('Stage Schedule &amp; Costs'!$F17,O$4-1))*'Stage Schedule &amp; Costs'!$I17</f>
        <v>0</v>
      </c>
      <c r="P17" s="224" t="n">
        <f aca="false">MAX(0,MIN('Stage Schedule &amp; Costs'!$G17,P$4)-MAX('Stage Schedule &amp; Costs'!$F17,P$4-1))*'Stage Schedule &amp; Costs'!$I17</f>
        <v>33333333.3333333</v>
      </c>
      <c r="Q17" s="224" t="n">
        <f aca="false">MAX(0,MIN('Stage Schedule &amp; Costs'!$G17,Q$4)-MAX('Stage Schedule &amp; Costs'!$F17,Q$4-1))*'Stage Schedule &amp; Costs'!$I17</f>
        <v>46666666.6666666</v>
      </c>
      <c r="R17" s="224" t="n">
        <f aca="false">MAX(0,MIN('Stage Schedule &amp; Costs'!$G17,R$4)-MAX('Stage Schedule &amp; Costs'!$F17,R$4-1))*'Stage Schedule &amp; Costs'!$I17</f>
        <v>0</v>
      </c>
      <c r="S17" s="224" t="n">
        <f aca="false">MAX(0,MIN('Stage Schedule &amp; Costs'!$G17,S$4)-MAX('Stage Schedule &amp; Costs'!$F17,S$4-1))*'Stage Schedule &amp; Costs'!$I17</f>
        <v>0</v>
      </c>
      <c r="T17" s="224" t="n">
        <f aca="false">MAX(0,MIN('Stage Schedule &amp; Costs'!$G17,T$4)-MAX('Stage Schedule &amp; Costs'!$F17,T$4-1))*'Stage Schedule &amp; Costs'!$I17</f>
        <v>0</v>
      </c>
      <c r="U17" s="224" t="n">
        <f aca="false">MAX(0,MIN('Stage Schedule &amp; Costs'!$G17,U$4)-MAX('Stage Schedule &amp; Costs'!$F17,U$4-1))*'Stage Schedule &amp; Costs'!$I17</f>
        <v>0</v>
      </c>
      <c r="V17" s="224" t="n">
        <f aca="false">MAX(0,MIN('Stage Schedule &amp; Costs'!$G17,V$4)-MAX('Stage Schedule &amp; Costs'!$F17,V$4-1))*'Stage Schedule &amp; Costs'!$I17</f>
        <v>0</v>
      </c>
      <c r="W17" s="224" t="n">
        <f aca="false">MAX(0,MIN('Stage Schedule &amp; Costs'!$G17,W$4)-MAX('Stage Schedule &amp; Costs'!$F17,W$4-1))*'Stage Schedule &amp; Costs'!$I17</f>
        <v>0</v>
      </c>
      <c r="X17" s="224" t="n">
        <f aca="false">MAX(0,MIN('Stage Schedule &amp; Costs'!$G17,X$4)-MAX('Stage Schedule &amp; Costs'!$F17,X$4-1))*'Stage Schedule &amp; Costs'!$I17</f>
        <v>0</v>
      </c>
      <c r="Y17" s="224" t="n">
        <f aca="false">MAX(0,MIN('Stage Schedule &amp; Costs'!$G17,Y$4)-MAX('Stage Schedule &amp; Costs'!$F17,Y$4-1))*'Stage Schedule &amp; Costs'!$I17</f>
        <v>0</v>
      </c>
      <c r="Z17" s="224" t="n">
        <f aca="false">MAX(0,MIN('Stage Schedule &amp; Costs'!$G17,Z$4)-MAX('Stage Schedule &amp; Costs'!$F17,Z$4-1))*'Stage Schedule &amp; Costs'!$I17</f>
        <v>0</v>
      </c>
      <c r="AA17" s="224" t="n">
        <f aca="false">MAX(0,MIN('Stage Schedule &amp; Costs'!$G17,AA$4)-MAX('Stage Schedule &amp; Costs'!$F17,AA$4-1))*'Stage Schedule &amp; Costs'!$I17</f>
        <v>0</v>
      </c>
      <c r="AB17" s="224" t="n">
        <f aca="false">MAX(0,MIN('Stage Schedule &amp; Costs'!$G17,AB$4)-MAX('Stage Schedule &amp; Costs'!$F17,AB$4-1))*'Stage Schedule &amp; Costs'!$I17</f>
        <v>0</v>
      </c>
      <c r="AC17" s="224" t="n">
        <f aca="false">MAX(0,MIN('Stage Schedule &amp; Costs'!$G17,AC$4)-MAX('Stage Schedule &amp; Costs'!$F17,AC$4-1))*'Stage Schedule &amp; Costs'!$I17</f>
        <v>0</v>
      </c>
      <c r="AD17" s="224" t="n">
        <f aca="false">MAX(0,MIN('Stage Schedule &amp; Costs'!$G17,AD$4)-MAX('Stage Schedule &amp; Costs'!$F17,AD$4-1))*'Stage Schedule &amp; Costs'!$I17</f>
        <v>0</v>
      </c>
      <c r="AE17" s="224" t="n">
        <f aca="false">MAX(0,MIN('Stage Schedule &amp; Costs'!$G17,AE$4)-MAX('Stage Schedule &amp; Costs'!$F17,AE$4-1))*'Stage Schedule &amp; Costs'!$I17</f>
        <v>0</v>
      </c>
      <c r="AF17" s="224" t="n">
        <f aca="false">MAX(0,MIN('Stage Schedule &amp; Costs'!$G17,AF$4)-MAX('Stage Schedule &amp; Costs'!$F17,AF$4-1))*'Stage Schedule &amp; Costs'!$I17</f>
        <v>0</v>
      </c>
      <c r="AG17" s="224" t="n">
        <f aca="false">MAX(0,MIN('Stage Schedule &amp; Costs'!$G17,AG$4)-MAX('Stage Schedule &amp; Costs'!$F17,AG$4-1))*'Stage Schedule &amp; Costs'!$I17</f>
        <v>0</v>
      </c>
      <c r="AH17" s="224" t="n">
        <f aca="false">MAX(0,MIN('Stage Schedule &amp; Costs'!$G17,AH$4)-MAX('Stage Schedule &amp; Costs'!$F17,AH$4-1))*'Stage Schedule &amp; Costs'!$I17</f>
        <v>0</v>
      </c>
      <c r="AI17" s="224" t="n">
        <f aca="false">MAX(0,MIN('Stage Schedule &amp; Costs'!$G17,AI$4)-MAX('Stage Schedule &amp; Costs'!$F17,AI$4-1))*'Stage Schedule &amp; Costs'!$I17</f>
        <v>0</v>
      </c>
      <c r="AJ17" s="224" t="n">
        <f aca="false">MAX(0,MIN('Stage Schedule &amp; Costs'!$G17,AJ$4)-MAX('Stage Schedule &amp; Costs'!$F17,AJ$4-1))*'Stage Schedule &amp; Costs'!$I17</f>
        <v>0</v>
      </c>
      <c r="AK17" s="224" t="n">
        <f aca="false">MAX(0,MIN('Stage Schedule &amp; Costs'!$G17,AK$4)-MAX('Stage Schedule &amp; Costs'!$F17,AK$4-1))*'Stage Schedule &amp; Costs'!$I17</f>
        <v>0</v>
      </c>
      <c r="AL17" s="224" t="n">
        <f aca="false">MAX(0,MIN('Stage Schedule &amp; Costs'!$G17,AL$4)-MAX('Stage Schedule &amp; Costs'!$F17,AL$4-1))*'Stage Schedule &amp; Costs'!$I17</f>
        <v>0</v>
      </c>
      <c r="AM17" s="224" t="n">
        <f aca="false">MAX(0,MIN('Stage Schedule &amp; Costs'!$G17,AM$4)-MAX('Stage Schedule &amp; Costs'!$F17,AM$4-1))*'Stage Schedule &amp; Costs'!$I17</f>
        <v>0</v>
      </c>
      <c r="AN17" s="224" t="n">
        <f aca="false">MAX(0,MIN('Stage Schedule &amp; Costs'!$G17,AN$4)-MAX('Stage Schedule &amp; Costs'!$F17,AN$4-1))*'Stage Schedule &amp; Costs'!$I17</f>
        <v>0</v>
      </c>
      <c r="AO17" s="224" t="n">
        <f aca="false">MAX(0,MIN('Stage Schedule &amp; Costs'!$G17,AO$4)-MAX('Stage Schedule &amp; Costs'!$F17,AO$4-1))*'Stage Schedule &amp; Costs'!$I17</f>
        <v>0</v>
      </c>
      <c r="AP17" s="224" t="n">
        <f aca="false">MAX(0,MIN('Stage Schedule &amp; Costs'!$G17,AP$4)-MAX('Stage Schedule &amp; Costs'!$F17,AP$4-1))*'Stage Schedule &amp; Costs'!$I17</f>
        <v>0</v>
      </c>
      <c r="AQ17" s="224" t="n">
        <f aca="false">MAX(0,MIN('Stage Schedule &amp; Costs'!$G17,AQ$4)-MAX('Stage Schedule &amp; Costs'!$F17,AQ$4-1))*'Stage Schedule &amp; Costs'!$I17</f>
        <v>0</v>
      </c>
      <c r="AR17" s="224" t="n">
        <f aca="false">MAX(0,MIN('Stage Schedule &amp; Costs'!$G17,AR$4)-MAX('Stage Schedule &amp; Costs'!$F17,AR$4-1))*'Stage Schedule &amp; Costs'!$I17</f>
        <v>0</v>
      </c>
      <c r="AS17" s="224" t="n">
        <f aca="false">MAX(0,MIN('Stage Schedule &amp; Costs'!$G17,AS$4)-MAX('Stage Schedule &amp; Costs'!$F17,AS$4-1))*'Stage Schedule &amp; Costs'!$I17</f>
        <v>0</v>
      </c>
      <c r="AT17" s="224" t="n">
        <f aca="false">MAX(0,MIN('Stage Schedule &amp; Costs'!$G17,AT$4)-MAX('Stage Schedule &amp; Costs'!$F17,AT$4-1))*'Stage Schedule &amp; Costs'!$I17</f>
        <v>0</v>
      </c>
      <c r="AU17" s="224" t="n">
        <f aca="false">MAX(0,MIN('Stage Schedule &amp; Costs'!$G17,AU$4)-MAX('Stage Schedule &amp; Costs'!$F17,AU$4-1))*'Stage Schedule &amp; Costs'!$I17</f>
        <v>0</v>
      </c>
      <c r="AV17" s="224" t="n">
        <f aca="false">MAX(0,MIN('Stage Schedule &amp; Costs'!$G17,AV$4)-MAX('Stage Schedule &amp; Costs'!$F17,AV$4-1))*'Stage Schedule &amp; Costs'!$I17</f>
        <v>0</v>
      </c>
      <c r="AW17" s="224" t="n">
        <f aca="false">MAX(0,MIN('Stage Schedule &amp; Costs'!$G17,AW$4)-MAX('Stage Schedule &amp; Costs'!$F17,AW$4-1))*'Stage Schedule &amp; Costs'!$I17</f>
        <v>0</v>
      </c>
      <c r="AX17" s="224" t="n">
        <f aca="false">MAX(0,MIN('Stage Schedule &amp; Costs'!$G17,AX$4)-MAX('Stage Schedule &amp; Costs'!$F17,AX$4-1))*'Stage Schedule &amp; Costs'!$I17</f>
        <v>0</v>
      </c>
      <c r="AY17" s="224" t="n">
        <f aca="false">MAX(0,MIN('Stage Schedule &amp; Costs'!$G17,AY$4)-MAX('Stage Schedule &amp; Costs'!$F17,AY$4-1))*'Stage Schedule &amp; Costs'!$I17</f>
        <v>0</v>
      </c>
      <c r="AZ17" s="224" t="n">
        <f aca="false">MAX(0,MIN('Stage Schedule &amp; Costs'!$G17,AZ$4)-MAX('Stage Schedule &amp; Costs'!$F17,AZ$4-1))*'Stage Schedule &amp; Costs'!$I17</f>
        <v>0</v>
      </c>
      <c r="BA17" s="224" t="n">
        <f aca="false">MAX(0,MIN('Stage Schedule &amp; Costs'!$G17,BA$4)-MAX('Stage Schedule &amp; Costs'!$F17,BA$4-1))*'Stage Schedule &amp; Costs'!$I17</f>
        <v>0</v>
      </c>
      <c r="BB17" s="224" t="n">
        <f aca="false">MAX(0,MIN('Stage Schedule &amp; Costs'!$G17,BB$4)-MAX('Stage Schedule &amp; Costs'!$F17,BB$4-1))*'Stage Schedule &amp; Costs'!$I17</f>
        <v>0</v>
      </c>
      <c r="BC17" s="224" t="n">
        <f aca="false">MAX(0,MIN('Stage Schedule &amp; Costs'!$G17,BC$4)-MAX('Stage Schedule &amp; Costs'!$F17,BC$4-1))*'Stage Schedule &amp; Costs'!$I17</f>
        <v>0</v>
      </c>
      <c r="BD17" s="224" t="n">
        <f aca="false">MAX(0,MIN('Stage Schedule &amp; Costs'!$G17,BD$4)-MAX('Stage Schedule &amp; Costs'!$F17,BD$4-1))*'Stage Schedule &amp; Costs'!$I17</f>
        <v>0</v>
      </c>
      <c r="BE17" s="224" t="n">
        <f aca="false">MAX(0,MIN('Stage Schedule &amp; Costs'!$G17,BE$4)-MAX('Stage Schedule &amp; Costs'!$F17,BE$4-1))*'Stage Schedule &amp; Costs'!$I17</f>
        <v>0</v>
      </c>
    </row>
    <row r="18" customFormat="false" ht="15" hidden="false" customHeight="true" outlineLevel="0" collapsed="false">
      <c r="A18" s="225" t="n">
        <f aca="false">'Stage Schedule &amp; Costs'!A18</f>
        <v>14</v>
      </c>
      <c r="B18" s="226" t="str">
        <f aca="false">'Stage Schedule &amp; Costs'!B18&amp;" - "&amp;'Stage Schedule &amp; Costs'!C18</f>
        <v> - Ground Floor</v>
      </c>
      <c r="C18" s="227" t="n">
        <f aca="false">SUM(D18:BE18)</f>
        <v>80000000</v>
      </c>
      <c r="D18" s="227" t="n">
        <f aca="false">MAX(0,MIN('Stage Schedule &amp; Costs'!$G18,D$4)-MAX('Stage Schedule &amp; Costs'!$F18,D$4-1))*'Stage Schedule &amp; Costs'!$I18</f>
        <v>0</v>
      </c>
      <c r="E18" s="227" t="n">
        <f aca="false">MAX(0,MIN('Stage Schedule &amp; Costs'!$G18,E$4)-MAX('Stage Schedule &amp; Costs'!$F18,E$4-1))*'Stage Schedule &amp; Costs'!$I18</f>
        <v>0</v>
      </c>
      <c r="F18" s="227" t="n">
        <f aca="false">MAX(0,MIN('Stage Schedule &amp; Costs'!$G18,F$4)-MAX('Stage Schedule &amp; Costs'!$F18,F$4-1))*'Stage Schedule &amp; Costs'!$I18</f>
        <v>0</v>
      </c>
      <c r="G18" s="227" t="n">
        <f aca="false">MAX(0,MIN('Stage Schedule &amp; Costs'!$G18,G$4)-MAX('Stage Schedule &amp; Costs'!$F18,G$4-1))*'Stage Schedule &amp; Costs'!$I18</f>
        <v>0</v>
      </c>
      <c r="H18" s="227" t="n">
        <f aca="false">MAX(0,MIN('Stage Schedule &amp; Costs'!$G18,H$4)-MAX('Stage Schedule &amp; Costs'!$F18,H$4-1))*'Stage Schedule &amp; Costs'!$I18</f>
        <v>0</v>
      </c>
      <c r="I18" s="227" t="n">
        <f aca="false">MAX(0,MIN('Stage Schedule &amp; Costs'!$G18,I$4)-MAX('Stage Schedule &amp; Costs'!$F18,I$4-1))*'Stage Schedule &amp; Costs'!$I18</f>
        <v>0</v>
      </c>
      <c r="J18" s="227" t="n">
        <f aca="false">MAX(0,MIN('Stage Schedule &amp; Costs'!$G18,J$4)-MAX('Stage Schedule &amp; Costs'!$F18,J$4-1))*'Stage Schedule &amp; Costs'!$I18</f>
        <v>0</v>
      </c>
      <c r="K18" s="227" t="n">
        <f aca="false">MAX(0,MIN('Stage Schedule &amp; Costs'!$G18,K$4)-MAX('Stage Schedule &amp; Costs'!$F18,K$4-1))*'Stage Schedule &amp; Costs'!$I18</f>
        <v>0</v>
      </c>
      <c r="L18" s="227" t="n">
        <f aca="false">MAX(0,MIN('Stage Schedule &amp; Costs'!$G18,L$4)-MAX('Stage Schedule &amp; Costs'!$F18,L$4-1))*'Stage Schedule &amp; Costs'!$I18</f>
        <v>0</v>
      </c>
      <c r="M18" s="227" t="n">
        <f aca="false">MAX(0,MIN('Stage Schedule &amp; Costs'!$G18,M$4)-MAX('Stage Schedule &amp; Costs'!$F18,M$4-1))*'Stage Schedule &amp; Costs'!$I18</f>
        <v>0</v>
      </c>
      <c r="N18" s="227" t="n">
        <f aca="false">MAX(0,MIN('Stage Schedule &amp; Costs'!$G18,N$4)-MAX('Stage Schedule &amp; Costs'!$F18,N$4-1))*'Stage Schedule &amp; Costs'!$I18</f>
        <v>0</v>
      </c>
      <c r="O18" s="227" t="n">
        <f aca="false">MAX(0,MIN('Stage Schedule &amp; Costs'!$G18,O$4)-MAX('Stage Schedule &amp; Costs'!$F18,O$4-1))*'Stage Schedule &amp; Costs'!$I18</f>
        <v>0</v>
      </c>
      <c r="P18" s="227" t="n">
        <f aca="false">MAX(0,MIN('Stage Schedule &amp; Costs'!$G18,P$4)-MAX('Stage Schedule &amp; Costs'!$F18,P$4-1))*'Stage Schedule &amp; Costs'!$I18</f>
        <v>0</v>
      </c>
      <c r="Q18" s="227" t="n">
        <f aca="false">MAX(0,MIN('Stage Schedule &amp; Costs'!$G18,Q$4)-MAX('Stage Schedule &amp; Costs'!$F18,Q$4-1))*'Stage Schedule &amp; Costs'!$I18</f>
        <v>20000000.0000001</v>
      </c>
      <c r="R18" s="227" t="n">
        <f aca="false">MAX(0,MIN('Stage Schedule &amp; Costs'!$G18,R$4)-MAX('Stage Schedule &amp; Costs'!$F18,R$4-1))*'Stage Schedule &amp; Costs'!$I18</f>
        <v>59999999.9999999</v>
      </c>
      <c r="S18" s="227" t="n">
        <f aca="false">MAX(0,MIN('Stage Schedule &amp; Costs'!$G18,S$4)-MAX('Stage Schedule &amp; Costs'!$F18,S$4-1))*'Stage Schedule &amp; Costs'!$I18</f>
        <v>0</v>
      </c>
      <c r="T18" s="227" t="n">
        <f aca="false">MAX(0,MIN('Stage Schedule &amp; Costs'!$G18,T$4)-MAX('Stage Schedule &amp; Costs'!$F18,T$4-1))*'Stage Schedule &amp; Costs'!$I18</f>
        <v>0</v>
      </c>
      <c r="U18" s="227" t="n">
        <f aca="false">MAX(0,MIN('Stage Schedule &amp; Costs'!$G18,U$4)-MAX('Stage Schedule &amp; Costs'!$F18,U$4-1))*'Stage Schedule &amp; Costs'!$I18</f>
        <v>0</v>
      </c>
      <c r="V18" s="227" t="n">
        <f aca="false">MAX(0,MIN('Stage Schedule &amp; Costs'!$G18,V$4)-MAX('Stage Schedule &amp; Costs'!$F18,V$4-1))*'Stage Schedule &amp; Costs'!$I18</f>
        <v>0</v>
      </c>
      <c r="W18" s="227" t="n">
        <f aca="false">MAX(0,MIN('Stage Schedule &amp; Costs'!$G18,W$4)-MAX('Stage Schedule &amp; Costs'!$F18,W$4-1))*'Stage Schedule &amp; Costs'!$I18</f>
        <v>0</v>
      </c>
      <c r="X18" s="227" t="n">
        <f aca="false">MAX(0,MIN('Stage Schedule &amp; Costs'!$G18,X$4)-MAX('Stage Schedule &amp; Costs'!$F18,X$4-1))*'Stage Schedule &amp; Costs'!$I18</f>
        <v>0</v>
      </c>
      <c r="Y18" s="227" t="n">
        <f aca="false">MAX(0,MIN('Stage Schedule &amp; Costs'!$G18,Y$4)-MAX('Stage Schedule &amp; Costs'!$F18,Y$4-1))*'Stage Schedule &amp; Costs'!$I18</f>
        <v>0</v>
      </c>
      <c r="Z18" s="227" t="n">
        <f aca="false">MAX(0,MIN('Stage Schedule &amp; Costs'!$G18,Z$4)-MAX('Stage Schedule &amp; Costs'!$F18,Z$4-1))*'Stage Schedule &amp; Costs'!$I18</f>
        <v>0</v>
      </c>
      <c r="AA18" s="227" t="n">
        <f aca="false">MAX(0,MIN('Stage Schedule &amp; Costs'!$G18,AA$4)-MAX('Stage Schedule &amp; Costs'!$F18,AA$4-1))*'Stage Schedule &amp; Costs'!$I18</f>
        <v>0</v>
      </c>
      <c r="AB18" s="227" t="n">
        <f aca="false">MAX(0,MIN('Stage Schedule &amp; Costs'!$G18,AB$4)-MAX('Stage Schedule &amp; Costs'!$F18,AB$4-1))*'Stage Schedule &amp; Costs'!$I18</f>
        <v>0</v>
      </c>
      <c r="AC18" s="227" t="n">
        <f aca="false">MAX(0,MIN('Stage Schedule &amp; Costs'!$G18,AC$4)-MAX('Stage Schedule &amp; Costs'!$F18,AC$4-1))*'Stage Schedule &amp; Costs'!$I18</f>
        <v>0</v>
      </c>
      <c r="AD18" s="227" t="n">
        <f aca="false">MAX(0,MIN('Stage Schedule &amp; Costs'!$G18,AD$4)-MAX('Stage Schedule &amp; Costs'!$F18,AD$4-1))*'Stage Schedule &amp; Costs'!$I18</f>
        <v>0</v>
      </c>
      <c r="AE18" s="227" t="n">
        <f aca="false">MAX(0,MIN('Stage Schedule &amp; Costs'!$G18,AE$4)-MAX('Stage Schedule &amp; Costs'!$F18,AE$4-1))*'Stage Schedule &amp; Costs'!$I18</f>
        <v>0</v>
      </c>
      <c r="AF18" s="227" t="n">
        <f aca="false">MAX(0,MIN('Stage Schedule &amp; Costs'!$G18,AF$4)-MAX('Stage Schedule &amp; Costs'!$F18,AF$4-1))*'Stage Schedule &amp; Costs'!$I18</f>
        <v>0</v>
      </c>
      <c r="AG18" s="227" t="n">
        <f aca="false">MAX(0,MIN('Stage Schedule &amp; Costs'!$G18,AG$4)-MAX('Stage Schedule &amp; Costs'!$F18,AG$4-1))*'Stage Schedule &amp; Costs'!$I18</f>
        <v>0</v>
      </c>
      <c r="AH18" s="227" t="n">
        <f aca="false">MAX(0,MIN('Stage Schedule &amp; Costs'!$G18,AH$4)-MAX('Stage Schedule &amp; Costs'!$F18,AH$4-1))*'Stage Schedule &amp; Costs'!$I18</f>
        <v>0</v>
      </c>
      <c r="AI18" s="227" t="n">
        <f aca="false">MAX(0,MIN('Stage Schedule &amp; Costs'!$G18,AI$4)-MAX('Stage Schedule &amp; Costs'!$F18,AI$4-1))*'Stage Schedule &amp; Costs'!$I18</f>
        <v>0</v>
      </c>
      <c r="AJ18" s="227" t="n">
        <f aca="false">MAX(0,MIN('Stage Schedule &amp; Costs'!$G18,AJ$4)-MAX('Stage Schedule &amp; Costs'!$F18,AJ$4-1))*'Stage Schedule &amp; Costs'!$I18</f>
        <v>0</v>
      </c>
      <c r="AK18" s="227" t="n">
        <f aca="false">MAX(0,MIN('Stage Schedule &amp; Costs'!$G18,AK$4)-MAX('Stage Schedule &amp; Costs'!$F18,AK$4-1))*'Stage Schedule &amp; Costs'!$I18</f>
        <v>0</v>
      </c>
      <c r="AL18" s="227" t="n">
        <f aca="false">MAX(0,MIN('Stage Schedule &amp; Costs'!$G18,AL$4)-MAX('Stage Schedule &amp; Costs'!$F18,AL$4-1))*'Stage Schedule &amp; Costs'!$I18</f>
        <v>0</v>
      </c>
      <c r="AM18" s="227" t="n">
        <f aca="false">MAX(0,MIN('Stage Schedule &amp; Costs'!$G18,AM$4)-MAX('Stage Schedule &amp; Costs'!$F18,AM$4-1))*'Stage Schedule &amp; Costs'!$I18</f>
        <v>0</v>
      </c>
      <c r="AN18" s="227" t="n">
        <f aca="false">MAX(0,MIN('Stage Schedule &amp; Costs'!$G18,AN$4)-MAX('Stage Schedule &amp; Costs'!$F18,AN$4-1))*'Stage Schedule &amp; Costs'!$I18</f>
        <v>0</v>
      </c>
      <c r="AO18" s="227" t="n">
        <f aca="false">MAX(0,MIN('Stage Schedule &amp; Costs'!$G18,AO$4)-MAX('Stage Schedule &amp; Costs'!$F18,AO$4-1))*'Stage Schedule &amp; Costs'!$I18</f>
        <v>0</v>
      </c>
      <c r="AP18" s="227" t="n">
        <f aca="false">MAX(0,MIN('Stage Schedule &amp; Costs'!$G18,AP$4)-MAX('Stage Schedule &amp; Costs'!$F18,AP$4-1))*'Stage Schedule &amp; Costs'!$I18</f>
        <v>0</v>
      </c>
      <c r="AQ18" s="227" t="n">
        <f aca="false">MAX(0,MIN('Stage Schedule &amp; Costs'!$G18,AQ$4)-MAX('Stage Schedule &amp; Costs'!$F18,AQ$4-1))*'Stage Schedule &amp; Costs'!$I18</f>
        <v>0</v>
      </c>
      <c r="AR18" s="227" t="n">
        <f aca="false">MAX(0,MIN('Stage Schedule &amp; Costs'!$G18,AR$4)-MAX('Stage Schedule &amp; Costs'!$F18,AR$4-1))*'Stage Schedule &amp; Costs'!$I18</f>
        <v>0</v>
      </c>
      <c r="AS18" s="227" t="n">
        <f aca="false">MAX(0,MIN('Stage Schedule &amp; Costs'!$G18,AS$4)-MAX('Stage Schedule &amp; Costs'!$F18,AS$4-1))*'Stage Schedule &amp; Costs'!$I18</f>
        <v>0</v>
      </c>
      <c r="AT18" s="227" t="n">
        <f aca="false">MAX(0,MIN('Stage Schedule &amp; Costs'!$G18,AT$4)-MAX('Stage Schedule &amp; Costs'!$F18,AT$4-1))*'Stage Schedule &amp; Costs'!$I18</f>
        <v>0</v>
      </c>
      <c r="AU18" s="227" t="n">
        <f aca="false">MAX(0,MIN('Stage Schedule &amp; Costs'!$G18,AU$4)-MAX('Stage Schedule &amp; Costs'!$F18,AU$4-1))*'Stage Schedule &amp; Costs'!$I18</f>
        <v>0</v>
      </c>
      <c r="AV18" s="227" t="n">
        <f aca="false">MAX(0,MIN('Stage Schedule &amp; Costs'!$G18,AV$4)-MAX('Stage Schedule &amp; Costs'!$F18,AV$4-1))*'Stage Schedule &amp; Costs'!$I18</f>
        <v>0</v>
      </c>
      <c r="AW18" s="227" t="n">
        <f aca="false">MAX(0,MIN('Stage Schedule &amp; Costs'!$G18,AW$4)-MAX('Stage Schedule &amp; Costs'!$F18,AW$4-1))*'Stage Schedule &amp; Costs'!$I18</f>
        <v>0</v>
      </c>
      <c r="AX18" s="227" t="n">
        <f aca="false">MAX(0,MIN('Stage Schedule &amp; Costs'!$G18,AX$4)-MAX('Stage Schedule &amp; Costs'!$F18,AX$4-1))*'Stage Schedule &amp; Costs'!$I18</f>
        <v>0</v>
      </c>
      <c r="AY18" s="227" t="n">
        <f aca="false">MAX(0,MIN('Stage Schedule &amp; Costs'!$G18,AY$4)-MAX('Stage Schedule &amp; Costs'!$F18,AY$4-1))*'Stage Schedule &amp; Costs'!$I18</f>
        <v>0</v>
      </c>
      <c r="AZ18" s="227" t="n">
        <f aca="false">MAX(0,MIN('Stage Schedule &amp; Costs'!$G18,AZ$4)-MAX('Stage Schedule &amp; Costs'!$F18,AZ$4-1))*'Stage Schedule &amp; Costs'!$I18</f>
        <v>0</v>
      </c>
      <c r="BA18" s="227" t="n">
        <f aca="false">MAX(0,MIN('Stage Schedule &amp; Costs'!$G18,BA$4)-MAX('Stage Schedule &amp; Costs'!$F18,BA$4-1))*'Stage Schedule &amp; Costs'!$I18</f>
        <v>0</v>
      </c>
      <c r="BB18" s="227" t="n">
        <f aca="false">MAX(0,MIN('Stage Schedule &amp; Costs'!$G18,BB$4)-MAX('Stage Schedule &amp; Costs'!$F18,BB$4-1))*'Stage Schedule &amp; Costs'!$I18</f>
        <v>0</v>
      </c>
      <c r="BC18" s="227" t="n">
        <f aca="false">MAX(0,MIN('Stage Schedule &amp; Costs'!$G18,BC$4)-MAX('Stage Schedule &amp; Costs'!$F18,BC$4-1))*'Stage Schedule &amp; Costs'!$I18</f>
        <v>0</v>
      </c>
      <c r="BD18" s="227" t="n">
        <f aca="false">MAX(0,MIN('Stage Schedule &amp; Costs'!$G18,BD$4)-MAX('Stage Schedule &amp; Costs'!$F18,BD$4-1))*'Stage Schedule &amp; Costs'!$I18</f>
        <v>0</v>
      </c>
      <c r="BE18" s="227" t="n">
        <f aca="false">MAX(0,MIN('Stage Schedule &amp; Costs'!$G18,BE$4)-MAX('Stage Schedule &amp; Costs'!$F18,BE$4-1))*'Stage Schedule &amp; Costs'!$I18</f>
        <v>0</v>
      </c>
    </row>
    <row r="19" customFormat="false" ht="15" hidden="false" customHeight="true" outlineLevel="0" collapsed="false">
      <c r="A19" s="222" t="n">
        <f aca="false">'Stage Schedule &amp; Costs'!A19</f>
        <v>15</v>
      </c>
      <c r="B19" s="223" t="str">
        <f aca="false">'Stage Schedule &amp; Costs'!B19&amp;" - "&amp;'Stage Schedule &amp; Costs'!C19</f>
        <v> - 1st Floor</v>
      </c>
      <c r="C19" s="224" t="n">
        <f aca="false">SUM(D19:BE19)</f>
        <v>80000000</v>
      </c>
      <c r="D19" s="224" t="n">
        <f aca="false">MAX(0,MIN('Stage Schedule &amp; Costs'!$G19,D$4)-MAX('Stage Schedule &amp; Costs'!$F19,D$4-1))*'Stage Schedule &amp; Costs'!$I19</f>
        <v>0</v>
      </c>
      <c r="E19" s="224" t="n">
        <f aca="false">MAX(0,MIN('Stage Schedule &amp; Costs'!$G19,E$4)-MAX('Stage Schedule &amp; Costs'!$F19,E$4-1))*'Stage Schedule &amp; Costs'!$I19</f>
        <v>0</v>
      </c>
      <c r="F19" s="224" t="n">
        <f aca="false">MAX(0,MIN('Stage Schedule &amp; Costs'!$G19,F$4)-MAX('Stage Schedule &amp; Costs'!$F19,F$4-1))*'Stage Schedule &amp; Costs'!$I19</f>
        <v>0</v>
      </c>
      <c r="G19" s="224" t="n">
        <f aca="false">MAX(0,MIN('Stage Schedule &amp; Costs'!$G19,G$4)-MAX('Stage Schedule &amp; Costs'!$F19,G$4-1))*'Stage Schedule &amp; Costs'!$I19</f>
        <v>0</v>
      </c>
      <c r="H19" s="224" t="n">
        <f aca="false">MAX(0,MIN('Stage Schedule &amp; Costs'!$G19,H$4)-MAX('Stage Schedule &amp; Costs'!$F19,H$4-1))*'Stage Schedule &amp; Costs'!$I19</f>
        <v>0</v>
      </c>
      <c r="I19" s="224" t="n">
        <f aca="false">MAX(0,MIN('Stage Schedule &amp; Costs'!$G19,I$4)-MAX('Stage Schedule &amp; Costs'!$F19,I$4-1))*'Stage Schedule &amp; Costs'!$I19</f>
        <v>0</v>
      </c>
      <c r="J19" s="224" t="n">
        <f aca="false">MAX(0,MIN('Stage Schedule &amp; Costs'!$G19,J$4)-MAX('Stage Schedule &amp; Costs'!$F19,J$4-1))*'Stage Schedule &amp; Costs'!$I19</f>
        <v>0</v>
      </c>
      <c r="K19" s="224" t="n">
        <f aca="false">MAX(0,MIN('Stage Schedule &amp; Costs'!$G19,K$4)-MAX('Stage Schedule &amp; Costs'!$F19,K$4-1))*'Stage Schedule &amp; Costs'!$I19</f>
        <v>0</v>
      </c>
      <c r="L19" s="224" t="n">
        <f aca="false">MAX(0,MIN('Stage Schedule &amp; Costs'!$G19,L$4)-MAX('Stage Schedule &amp; Costs'!$F19,L$4-1))*'Stage Schedule &amp; Costs'!$I19</f>
        <v>0</v>
      </c>
      <c r="M19" s="224" t="n">
        <f aca="false">MAX(0,MIN('Stage Schedule &amp; Costs'!$G19,M$4)-MAX('Stage Schedule &amp; Costs'!$F19,M$4-1))*'Stage Schedule &amp; Costs'!$I19</f>
        <v>0</v>
      </c>
      <c r="N19" s="224" t="n">
        <f aca="false">MAX(0,MIN('Stage Schedule &amp; Costs'!$G19,N$4)-MAX('Stage Schedule &amp; Costs'!$F19,N$4-1))*'Stage Schedule &amp; Costs'!$I19</f>
        <v>0</v>
      </c>
      <c r="O19" s="224" t="n">
        <f aca="false">MAX(0,MIN('Stage Schedule &amp; Costs'!$G19,O$4)-MAX('Stage Schedule &amp; Costs'!$F19,O$4-1))*'Stage Schedule &amp; Costs'!$I19</f>
        <v>0</v>
      </c>
      <c r="P19" s="224" t="n">
        <f aca="false">MAX(0,MIN('Stage Schedule &amp; Costs'!$G19,P$4)-MAX('Stage Schedule &amp; Costs'!$F19,P$4-1))*'Stage Schedule &amp; Costs'!$I19</f>
        <v>0</v>
      </c>
      <c r="Q19" s="224" t="n">
        <f aca="false">MAX(0,MIN('Stage Schedule &amp; Costs'!$G19,Q$4)-MAX('Stage Schedule &amp; Costs'!$F19,Q$4-1))*'Stage Schedule &amp; Costs'!$I19</f>
        <v>0</v>
      </c>
      <c r="R19" s="224" t="n">
        <f aca="false">MAX(0,MIN('Stage Schedule &amp; Costs'!$G19,R$4)-MAX('Stage Schedule &amp; Costs'!$F19,R$4-1))*'Stage Schedule &amp; Costs'!$I19</f>
        <v>6666666.66666676</v>
      </c>
      <c r="S19" s="224" t="n">
        <f aca="false">MAX(0,MIN('Stage Schedule &amp; Costs'!$G19,S$4)-MAX('Stage Schedule &amp; Costs'!$F19,S$4-1))*'Stage Schedule &amp; Costs'!$I19</f>
        <v>66666666.6666667</v>
      </c>
      <c r="T19" s="224" t="n">
        <f aca="false">MAX(0,MIN('Stage Schedule &amp; Costs'!$G19,T$4)-MAX('Stage Schedule &amp; Costs'!$F19,T$4-1))*'Stage Schedule &amp; Costs'!$I19</f>
        <v>6666666.66666653</v>
      </c>
      <c r="U19" s="224" t="n">
        <f aca="false">MAX(0,MIN('Stage Schedule &amp; Costs'!$G19,U$4)-MAX('Stage Schedule &amp; Costs'!$F19,U$4-1))*'Stage Schedule &amp; Costs'!$I19</f>
        <v>0</v>
      </c>
      <c r="V19" s="224" t="n">
        <f aca="false">MAX(0,MIN('Stage Schedule &amp; Costs'!$G19,V$4)-MAX('Stage Schedule &amp; Costs'!$F19,V$4-1))*'Stage Schedule &amp; Costs'!$I19</f>
        <v>0</v>
      </c>
      <c r="W19" s="224" t="n">
        <f aca="false">MAX(0,MIN('Stage Schedule &amp; Costs'!$G19,W$4)-MAX('Stage Schedule &amp; Costs'!$F19,W$4-1))*'Stage Schedule &amp; Costs'!$I19</f>
        <v>0</v>
      </c>
      <c r="X19" s="224" t="n">
        <f aca="false">MAX(0,MIN('Stage Schedule &amp; Costs'!$G19,X$4)-MAX('Stage Schedule &amp; Costs'!$F19,X$4-1))*'Stage Schedule &amp; Costs'!$I19</f>
        <v>0</v>
      </c>
      <c r="Y19" s="224" t="n">
        <f aca="false">MAX(0,MIN('Stage Schedule &amp; Costs'!$G19,Y$4)-MAX('Stage Schedule &amp; Costs'!$F19,Y$4-1))*'Stage Schedule &amp; Costs'!$I19</f>
        <v>0</v>
      </c>
      <c r="Z19" s="224" t="n">
        <f aca="false">MAX(0,MIN('Stage Schedule &amp; Costs'!$G19,Z$4)-MAX('Stage Schedule &amp; Costs'!$F19,Z$4-1))*'Stage Schedule &amp; Costs'!$I19</f>
        <v>0</v>
      </c>
      <c r="AA19" s="224" t="n">
        <f aca="false">MAX(0,MIN('Stage Schedule &amp; Costs'!$G19,AA$4)-MAX('Stage Schedule &amp; Costs'!$F19,AA$4-1))*'Stage Schedule &amp; Costs'!$I19</f>
        <v>0</v>
      </c>
      <c r="AB19" s="224" t="n">
        <f aca="false">MAX(0,MIN('Stage Schedule &amp; Costs'!$G19,AB$4)-MAX('Stage Schedule &amp; Costs'!$F19,AB$4-1))*'Stage Schedule &amp; Costs'!$I19</f>
        <v>0</v>
      </c>
      <c r="AC19" s="224" t="n">
        <f aca="false">MAX(0,MIN('Stage Schedule &amp; Costs'!$G19,AC$4)-MAX('Stage Schedule &amp; Costs'!$F19,AC$4-1))*'Stage Schedule &amp; Costs'!$I19</f>
        <v>0</v>
      </c>
      <c r="AD19" s="224" t="n">
        <f aca="false">MAX(0,MIN('Stage Schedule &amp; Costs'!$G19,AD$4)-MAX('Stage Schedule &amp; Costs'!$F19,AD$4-1))*'Stage Schedule &amp; Costs'!$I19</f>
        <v>0</v>
      </c>
      <c r="AE19" s="224" t="n">
        <f aca="false">MAX(0,MIN('Stage Schedule &amp; Costs'!$G19,AE$4)-MAX('Stage Schedule &amp; Costs'!$F19,AE$4-1))*'Stage Schedule &amp; Costs'!$I19</f>
        <v>0</v>
      </c>
      <c r="AF19" s="224" t="n">
        <f aca="false">MAX(0,MIN('Stage Schedule &amp; Costs'!$G19,AF$4)-MAX('Stage Schedule &amp; Costs'!$F19,AF$4-1))*'Stage Schedule &amp; Costs'!$I19</f>
        <v>0</v>
      </c>
      <c r="AG19" s="224" t="n">
        <f aca="false">MAX(0,MIN('Stage Schedule &amp; Costs'!$G19,AG$4)-MAX('Stage Schedule &amp; Costs'!$F19,AG$4-1))*'Stage Schedule &amp; Costs'!$I19</f>
        <v>0</v>
      </c>
      <c r="AH19" s="224" t="n">
        <f aca="false">MAX(0,MIN('Stage Schedule &amp; Costs'!$G19,AH$4)-MAX('Stage Schedule &amp; Costs'!$F19,AH$4-1))*'Stage Schedule &amp; Costs'!$I19</f>
        <v>0</v>
      </c>
      <c r="AI19" s="224" t="n">
        <f aca="false">MAX(0,MIN('Stage Schedule &amp; Costs'!$G19,AI$4)-MAX('Stage Schedule &amp; Costs'!$F19,AI$4-1))*'Stage Schedule &amp; Costs'!$I19</f>
        <v>0</v>
      </c>
      <c r="AJ19" s="224" t="n">
        <f aca="false">MAX(0,MIN('Stage Schedule &amp; Costs'!$G19,AJ$4)-MAX('Stage Schedule &amp; Costs'!$F19,AJ$4-1))*'Stage Schedule &amp; Costs'!$I19</f>
        <v>0</v>
      </c>
      <c r="AK19" s="224" t="n">
        <f aca="false">MAX(0,MIN('Stage Schedule &amp; Costs'!$G19,AK$4)-MAX('Stage Schedule &amp; Costs'!$F19,AK$4-1))*'Stage Schedule &amp; Costs'!$I19</f>
        <v>0</v>
      </c>
      <c r="AL19" s="224" t="n">
        <f aca="false">MAX(0,MIN('Stage Schedule &amp; Costs'!$G19,AL$4)-MAX('Stage Schedule &amp; Costs'!$F19,AL$4-1))*'Stage Schedule &amp; Costs'!$I19</f>
        <v>0</v>
      </c>
      <c r="AM19" s="224" t="n">
        <f aca="false">MAX(0,MIN('Stage Schedule &amp; Costs'!$G19,AM$4)-MAX('Stage Schedule &amp; Costs'!$F19,AM$4-1))*'Stage Schedule &amp; Costs'!$I19</f>
        <v>0</v>
      </c>
      <c r="AN19" s="224" t="n">
        <f aca="false">MAX(0,MIN('Stage Schedule &amp; Costs'!$G19,AN$4)-MAX('Stage Schedule &amp; Costs'!$F19,AN$4-1))*'Stage Schedule &amp; Costs'!$I19</f>
        <v>0</v>
      </c>
      <c r="AO19" s="224" t="n">
        <f aca="false">MAX(0,MIN('Stage Schedule &amp; Costs'!$G19,AO$4)-MAX('Stage Schedule &amp; Costs'!$F19,AO$4-1))*'Stage Schedule &amp; Costs'!$I19</f>
        <v>0</v>
      </c>
      <c r="AP19" s="224" t="n">
        <f aca="false">MAX(0,MIN('Stage Schedule &amp; Costs'!$G19,AP$4)-MAX('Stage Schedule &amp; Costs'!$F19,AP$4-1))*'Stage Schedule &amp; Costs'!$I19</f>
        <v>0</v>
      </c>
      <c r="AQ19" s="224" t="n">
        <f aca="false">MAX(0,MIN('Stage Schedule &amp; Costs'!$G19,AQ$4)-MAX('Stage Schedule &amp; Costs'!$F19,AQ$4-1))*'Stage Schedule &amp; Costs'!$I19</f>
        <v>0</v>
      </c>
      <c r="AR19" s="224" t="n">
        <f aca="false">MAX(0,MIN('Stage Schedule &amp; Costs'!$G19,AR$4)-MAX('Stage Schedule &amp; Costs'!$F19,AR$4-1))*'Stage Schedule &amp; Costs'!$I19</f>
        <v>0</v>
      </c>
      <c r="AS19" s="224" t="n">
        <f aca="false">MAX(0,MIN('Stage Schedule &amp; Costs'!$G19,AS$4)-MAX('Stage Schedule &amp; Costs'!$F19,AS$4-1))*'Stage Schedule &amp; Costs'!$I19</f>
        <v>0</v>
      </c>
      <c r="AT19" s="224" t="n">
        <f aca="false">MAX(0,MIN('Stage Schedule &amp; Costs'!$G19,AT$4)-MAX('Stage Schedule &amp; Costs'!$F19,AT$4-1))*'Stage Schedule &amp; Costs'!$I19</f>
        <v>0</v>
      </c>
      <c r="AU19" s="224" t="n">
        <f aca="false">MAX(0,MIN('Stage Schedule &amp; Costs'!$G19,AU$4)-MAX('Stage Schedule &amp; Costs'!$F19,AU$4-1))*'Stage Schedule &amp; Costs'!$I19</f>
        <v>0</v>
      </c>
      <c r="AV19" s="224" t="n">
        <f aca="false">MAX(0,MIN('Stage Schedule &amp; Costs'!$G19,AV$4)-MAX('Stage Schedule &amp; Costs'!$F19,AV$4-1))*'Stage Schedule &amp; Costs'!$I19</f>
        <v>0</v>
      </c>
      <c r="AW19" s="224" t="n">
        <f aca="false">MAX(0,MIN('Stage Schedule &amp; Costs'!$G19,AW$4)-MAX('Stage Schedule &amp; Costs'!$F19,AW$4-1))*'Stage Schedule &amp; Costs'!$I19</f>
        <v>0</v>
      </c>
      <c r="AX19" s="224" t="n">
        <f aca="false">MAX(0,MIN('Stage Schedule &amp; Costs'!$G19,AX$4)-MAX('Stage Schedule &amp; Costs'!$F19,AX$4-1))*'Stage Schedule &amp; Costs'!$I19</f>
        <v>0</v>
      </c>
      <c r="AY19" s="224" t="n">
        <f aca="false">MAX(0,MIN('Stage Schedule &amp; Costs'!$G19,AY$4)-MAX('Stage Schedule &amp; Costs'!$F19,AY$4-1))*'Stage Schedule &amp; Costs'!$I19</f>
        <v>0</v>
      </c>
      <c r="AZ19" s="224" t="n">
        <f aca="false">MAX(0,MIN('Stage Schedule &amp; Costs'!$G19,AZ$4)-MAX('Stage Schedule &amp; Costs'!$F19,AZ$4-1))*'Stage Schedule &amp; Costs'!$I19</f>
        <v>0</v>
      </c>
      <c r="BA19" s="224" t="n">
        <f aca="false">MAX(0,MIN('Stage Schedule &amp; Costs'!$G19,BA$4)-MAX('Stage Schedule &amp; Costs'!$F19,BA$4-1))*'Stage Schedule &amp; Costs'!$I19</f>
        <v>0</v>
      </c>
      <c r="BB19" s="224" t="n">
        <f aca="false">MAX(0,MIN('Stage Schedule &amp; Costs'!$G19,BB$4)-MAX('Stage Schedule &amp; Costs'!$F19,BB$4-1))*'Stage Schedule &amp; Costs'!$I19</f>
        <v>0</v>
      </c>
      <c r="BC19" s="224" t="n">
        <f aca="false">MAX(0,MIN('Stage Schedule &amp; Costs'!$G19,BC$4)-MAX('Stage Schedule &amp; Costs'!$F19,BC$4-1))*'Stage Schedule &amp; Costs'!$I19</f>
        <v>0</v>
      </c>
      <c r="BD19" s="224" t="n">
        <f aca="false">MAX(0,MIN('Stage Schedule &amp; Costs'!$G19,BD$4)-MAX('Stage Schedule &amp; Costs'!$F19,BD$4-1))*'Stage Schedule &amp; Costs'!$I19</f>
        <v>0</v>
      </c>
      <c r="BE19" s="224" t="n">
        <f aca="false">MAX(0,MIN('Stage Schedule &amp; Costs'!$G19,BE$4)-MAX('Stage Schedule &amp; Costs'!$F19,BE$4-1))*'Stage Schedule &amp; Costs'!$I19</f>
        <v>0</v>
      </c>
    </row>
    <row r="20" customFormat="false" ht="15" hidden="false" customHeight="true" outlineLevel="0" collapsed="false">
      <c r="A20" s="225" t="n">
        <f aca="false">'Stage Schedule &amp; Costs'!A20</f>
        <v>16</v>
      </c>
      <c r="B20" s="226" t="str">
        <f aca="false">'Stage Schedule &amp; Costs'!B20&amp;" - "&amp;'Stage Schedule &amp; Costs'!C20</f>
        <v> - 2nd Floor</v>
      </c>
      <c r="C20" s="227" t="n">
        <f aca="false">SUM(D20:BE20)</f>
        <v>80000000</v>
      </c>
      <c r="D20" s="227" t="n">
        <f aca="false">MAX(0,MIN('Stage Schedule &amp; Costs'!$G20,D$4)-MAX('Stage Schedule &amp; Costs'!$F20,D$4-1))*'Stage Schedule &amp; Costs'!$I20</f>
        <v>0</v>
      </c>
      <c r="E20" s="227" t="n">
        <f aca="false">MAX(0,MIN('Stage Schedule &amp; Costs'!$G20,E$4)-MAX('Stage Schedule &amp; Costs'!$F20,E$4-1))*'Stage Schedule &amp; Costs'!$I20</f>
        <v>0</v>
      </c>
      <c r="F20" s="227" t="n">
        <f aca="false">MAX(0,MIN('Stage Schedule &amp; Costs'!$G20,F$4)-MAX('Stage Schedule &amp; Costs'!$F20,F$4-1))*'Stage Schedule &amp; Costs'!$I20</f>
        <v>0</v>
      </c>
      <c r="G20" s="227" t="n">
        <f aca="false">MAX(0,MIN('Stage Schedule &amp; Costs'!$G20,G$4)-MAX('Stage Schedule &amp; Costs'!$F20,G$4-1))*'Stage Schedule &amp; Costs'!$I20</f>
        <v>0</v>
      </c>
      <c r="H20" s="227" t="n">
        <f aca="false">MAX(0,MIN('Stage Schedule &amp; Costs'!$G20,H$4)-MAX('Stage Schedule &amp; Costs'!$F20,H$4-1))*'Stage Schedule &amp; Costs'!$I20</f>
        <v>0</v>
      </c>
      <c r="I20" s="227" t="n">
        <f aca="false">MAX(0,MIN('Stage Schedule &amp; Costs'!$G20,I$4)-MAX('Stage Schedule &amp; Costs'!$F20,I$4-1))*'Stage Schedule &amp; Costs'!$I20</f>
        <v>0</v>
      </c>
      <c r="J20" s="227" t="n">
        <f aca="false">MAX(0,MIN('Stage Schedule &amp; Costs'!$G20,J$4)-MAX('Stage Schedule &amp; Costs'!$F20,J$4-1))*'Stage Schedule &amp; Costs'!$I20</f>
        <v>0</v>
      </c>
      <c r="K20" s="227" t="n">
        <f aca="false">MAX(0,MIN('Stage Schedule &amp; Costs'!$G20,K$4)-MAX('Stage Schedule &amp; Costs'!$F20,K$4-1))*'Stage Schedule &amp; Costs'!$I20</f>
        <v>0</v>
      </c>
      <c r="L20" s="227" t="n">
        <f aca="false">MAX(0,MIN('Stage Schedule &amp; Costs'!$G20,L$4)-MAX('Stage Schedule &amp; Costs'!$F20,L$4-1))*'Stage Schedule &amp; Costs'!$I20</f>
        <v>0</v>
      </c>
      <c r="M20" s="227" t="n">
        <f aca="false">MAX(0,MIN('Stage Schedule &amp; Costs'!$G20,M$4)-MAX('Stage Schedule &amp; Costs'!$F20,M$4-1))*'Stage Schedule &amp; Costs'!$I20</f>
        <v>0</v>
      </c>
      <c r="N20" s="227" t="n">
        <f aca="false">MAX(0,MIN('Stage Schedule &amp; Costs'!$G20,N$4)-MAX('Stage Schedule &amp; Costs'!$F20,N$4-1))*'Stage Schedule &amp; Costs'!$I20</f>
        <v>0</v>
      </c>
      <c r="O20" s="227" t="n">
        <f aca="false">MAX(0,MIN('Stage Schedule &amp; Costs'!$G20,O$4)-MAX('Stage Schedule &amp; Costs'!$F20,O$4-1))*'Stage Schedule &amp; Costs'!$I20</f>
        <v>0</v>
      </c>
      <c r="P20" s="227" t="n">
        <f aca="false">MAX(0,MIN('Stage Schedule &amp; Costs'!$G20,P$4)-MAX('Stage Schedule &amp; Costs'!$F20,P$4-1))*'Stage Schedule &amp; Costs'!$I20</f>
        <v>0</v>
      </c>
      <c r="Q20" s="227" t="n">
        <f aca="false">MAX(0,MIN('Stage Schedule &amp; Costs'!$G20,Q$4)-MAX('Stage Schedule &amp; Costs'!$F20,Q$4-1))*'Stage Schedule &amp; Costs'!$I20</f>
        <v>0</v>
      </c>
      <c r="R20" s="227" t="n">
        <f aca="false">MAX(0,MIN('Stage Schedule &amp; Costs'!$G20,R$4)-MAX('Stage Schedule &amp; Costs'!$F20,R$4-1))*'Stage Schedule &amp; Costs'!$I20</f>
        <v>0</v>
      </c>
      <c r="S20" s="227" t="n">
        <f aca="false">MAX(0,MIN('Stage Schedule &amp; Costs'!$G20,S$4)-MAX('Stage Schedule &amp; Costs'!$F20,S$4-1))*'Stage Schedule &amp; Costs'!$I20</f>
        <v>0</v>
      </c>
      <c r="T20" s="227" t="n">
        <f aca="false">MAX(0,MIN('Stage Schedule &amp; Costs'!$G20,T$4)-MAX('Stage Schedule &amp; Costs'!$F20,T$4-1))*'Stage Schedule &amp; Costs'!$I20</f>
        <v>60000000.0000002</v>
      </c>
      <c r="U20" s="227" t="n">
        <f aca="false">MAX(0,MIN('Stage Schedule &amp; Costs'!$G20,U$4)-MAX('Stage Schedule &amp; Costs'!$F20,U$4-1))*'Stage Schedule &amp; Costs'!$I20</f>
        <v>19999999.9999998</v>
      </c>
      <c r="V20" s="227" t="n">
        <f aca="false">MAX(0,MIN('Stage Schedule &amp; Costs'!$G20,V$4)-MAX('Stage Schedule &amp; Costs'!$F20,V$4-1))*'Stage Schedule &amp; Costs'!$I20</f>
        <v>0</v>
      </c>
      <c r="W20" s="227" t="n">
        <f aca="false">MAX(0,MIN('Stage Schedule &amp; Costs'!$G20,W$4)-MAX('Stage Schedule &amp; Costs'!$F20,W$4-1))*'Stage Schedule &amp; Costs'!$I20</f>
        <v>0</v>
      </c>
      <c r="X20" s="227" t="n">
        <f aca="false">MAX(0,MIN('Stage Schedule &amp; Costs'!$G20,X$4)-MAX('Stage Schedule &amp; Costs'!$F20,X$4-1))*'Stage Schedule &amp; Costs'!$I20</f>
        <v>0</v>
      </c>
      <c r="Y20" s="227" t="n">
        <f aca="false">MAX(0,MIN('Stage Schedule &amp; Costs'!$G20,Y$4)-MAX('Stage Schedule &amp; Costs'!$F20,Y$4-1))*'Stage Schedule &amp; Costs'!$I20</f>
        <v>0</v>
      </c>
      <c r="Z20" s="227" t="n">
        <f aca="false">MAX(0,MIN('Stage Schedule &amp; Costs'!$G20,Z$4)-MAX('Stage Schedule &amp; Costs'!$F20,Z$4-1))*'Stage Schedule &amp; Costs'!$I20</f>
        <v>0</v>
      </c>
      <c r="AA20" s="227" t="n">
        <f aca="false">MAX(0,MIN('Stage Schedule &amp; Costs'!$G20,AA$4)-MAX('Stage Schedule &amp; Costs'!$F20,AA$4-1))*'Stage Schedule &amp; Costs'!$I20</f>
        <v>0</v>
      </c>
      <c r="AB20" s="227" t="n">
        <f aca="false">MAX(0,MIN('Stage Schedule &amp; Costs'!$G20,AB$4)-MAX('Stage Schedule &amp; Costs'!$F20,AB$4-1))*'Stage Schedule &amp; Costs'!$I20</f>
        <v>0</v>
      </c>
      <c r="AC20" s="227" t="n">
        <f aca="false">MAX(0,MIN('Stage Schedule &amp; Costs'!$G20,AC$4)-MAX('Stage Schedule &amp; Costs'!$F20,AC$4-1))*'Stage Schedule &amp; Costs'!$I20</f>
        <v>0</v>
      </c>
      <c r="AD20" s="227" t="n">
        <f aca="false">MAX(0,MIN('Stage Schedule &amp; Costs'!$G20,AD$4)-MAX('Stage Schedule &amp; Costs'!$F20,AD$4-1))*'Stage Schedule &amp; Costs'!$I20</f>
        <v>0</v>
      </c>
      <c r="AE20" s="227" t="n">
        <f aca="false">MAX(0,MIN('Stage Schedule &amp; Costs'!$G20,AE$4)-MAX('Stage Schedule &amp; Costs'!$F20,AE$4-1))*'Stage Schedule &amp; Costs'!$I20</f>
        <v>0</v>
      </c>
      <c r="AF20" s="227" t="n">
        <f aca="false">MAX(0,MIN('Stage Schedule &amp; Costs'!$G20,AF$4)-MAX('Stage Schedule &amp; Costs'!$F20,AF$4-1))*'Stage Schedule &amp; Costs'!$I20</f>
        <v>0</v>
      </c>
      <c r="AG20" s="227" t="n">
        <f aca="false">MAX(0,MIN('Stage Schedule &amp; Costs'!$G20,AG$4)-MAX('Stage Schedule &amp; Costs'!$F20,AG$4-1))*'Stage Schedule &amp; Costs'!$I20</f>
        <v>0</v>
      </c>
      <c r="AH20" s="227" t="n">
        <f aca="false">MAX(0,MIN('Stage Schedule &amp; Costs'!$G20,AH$4)-MAX('Stage Schedule &amp; Costs'!$F20,AH$4-1))*'Stage Schedule &amp; Costs'!$I20</f>
        <v>0</v>
      </c>
      <c r="AI20" s="227" t="n">
        <f aca="false">MAX(0,MIN('Stage Schedule &amp; Costs'!$G20,AI$4)-MAX('Stage Schedule &amp; Costs'!$F20,AI$4-1))*'Stage Schedule &amp; Costs'!$I20</f>
        <v>0</v>
      </c>
      <c r="AJ20" s="227" t="n">
        <f aca="false">MAX(0,MIN('Stage Schedule &amp; Costs'!$G20,AJ$4)-MAX('Stage Schedule &amp; Costs'!$F20,AJ$4-1))*'Stage Schedule &amp; Costs'!$I20</f>
        <v>0</v>
      </c>
      <c r="AK20" s="227" t="n">
        <f aca="false">MAX(0,MIN('Stage Schedule &amp; Costs'!$G20,AK$4)-MAX('Stage Schedule &amp; Costs'!$F20,AK$4-1))*'Stage Schedule &amp; Costs'!$I20</f>
        <v>0</v>
      </c>
      <c r="AL20" s="227" t="n">
        <f aca="false">MAX(0,MIN('Stage Schedule &amp; Costs'!$G20,AL$4)-MAX('Stage Schedule &amp; Costs'!$F20,AL$4-1))*'Stage Schedule &amp; Costs'!$I20</f>
        <v>0</v>
      </c>
      <c r="AM20" s="227" t="n">
        <f aca="false">MAX(0,MIN('Stage Schedule &amp; Costs'!$G20,AM$4)-MAX('Stage Schedule &amp; Costs'!$F20,AM$4-1))*'Stage Schedule &amp; Costs'!$I20</f>
        <v>0</v>
      </c>
      <c r="AN20" s="227" t="n">
        <f aca="false">MAX(0,MIN('Stage Schedule &amp; Costs'!$G20,AN$4)-MAX('Stage Schedule &amp; Costs'!$F20,AN$4-1))*'Stage Schedule &amp; Costs'!$I20</f>
        <v>0</v>
      </c>
      <c r="AO20" s="227" t="n">
        <f aca="false">MAX(0,MIN('Stage Schedule &amp; Costs'!$G20,AO$4)-MAX('Stage Schedule &amp; Costs'!$F20,AO$4-1))*'Stage Schedule &amp; Costs'!$I20</f>
        <v>0</v>
      </c>
      <c r="AP20" s="227" t="n">
        <f aca="false">MAX(0,MIN('Stage Schedule &amp; Costs'!$G20,AP$4)-MAX('Stage Schedule &amp; Costs'!$F20,AP$4-1))*'Stage Schedule &amp; Costs'!$I20</f>
        <v>0</v>
      </c>
      <c r="AQ20" s="227" t="n">
        <f aca="false">MAX(0,MIN('Stage Schedule &amp; Costs'!$G20,AQ$4)-MAX('Stage Schedule &amp; Costs'!$F20,AQ$4-1))*'Stage Schedule &amp; Costs'!$I20</f>
        <v>0</v>
      </c>
      <c r="AR20" s="227" t="n">
        <f aca="false">MAX(0,MIN('Stage Schedule &amp; Costs'!$G20,AR$4)-MAX('Stage Schedule &amp; Costs'!$F20,AR$4-1))*'Stage Schedule &amp; Costs'!$I20</f>
        <v>0</v>
      </c>
      <c r="AS20" s="227" t="n">
        <f aca="false">MAX(0,MIN('Stage Schedule &amp; Costs'!$G20,AS$4)-MAX('Stage Schedule &amp; Costs'!$F20,AS$4-1))*'Stage Schedule &amp; Costs'!$I20</f>
        <v>0</v>
      </c>
      <c r="AT20" s="227" t="n">
        <f aca="false">MAX(0,MIN('Stage Schedule &amp; Costs'!$G20,AT$4)-MAX('Stage Schedule &amp; Costs'!$F20,AT$4-1))*'Stage Schedule &amp; Costs'!$I20</f>
        <v>0</v>
      </c>
      <c r="AU20" s="227" t="n">
        <f aca="false">MAX(0,MIN('Stage Schedule &amp; Costs'!$G20,AU$4)-MAX('Stage Schedule &amp; Costs'!$F20,AU$4-1))*'Stage Schedule &amp; Costs'!$I20</f>
        <v>0</v>
      </c>
      <c r="AV20" s="227" t="n">
        <f aca="false">MAX(0,MIN('Stage Schedule &amp; Costs'!$G20,AV$4)-MAX('Stage Schedule &amp; Costs'!$F20,AV$4-1))*'Stage Schedule &amp; Costs'!$I20</f>
        <v>0</v>
      </c>
      <c r="AW20" s="227" t="n">
        <f aca="false">MAX(0,MIN('Stage Schedule &amp; Costs'!$G20,AW$4)-MAX('Stage Schedule &amp; Costs'!$F20,AW$4-1))*'Stage Schedule &amp; Costs'!$I20</f>
        <v>0</v>
      </c>
      <c r="AX20" s="227" t="n">
        <f aca="false">MAX(0,MIN('Stage Schedule &amp; Costs'!$G20,AX$4)-MAX('Stage Schedule &amp; Costs'!$F20,AX$4-1))*'Stage Schedule &amp; Costs'!$I20</f>
        <v>0</v>
      </c>
      <c r="AY20" s="227" t="n">
        <f aca="false">MAX(0,MIN('Stage Schedule &amp; Costs'!$G20,AY$4)-MAX('Stage Schedule &amp; Costs'!$F20,AY$4-1))*'Stage Schedule &amp; Costs'!$I20</f>
        <v>0</v>
      </c>
      <c r="AZ20" s="227" t="n">
        <f aca="false">MAX(0,MIN('Stage Schedule &amp; Costs'!$G20,AZ$4)-MAX('Stage Schedule &amp; Costs'!$F20,AZ$4-1))*'Stage Schedule &amp; Costs'!$I20</f>
        <v>0</v>
      </c>
      <c r="BA20" s="227" t="n">
        <f aca="false">MAX(0,MIN('Stage Schedule &amp; Costs'!$G20,BA$4)-MAX('Stage Schedule &amp; Costs'!$F20,BA$4-1))*'Stage Schedule &amp; Costs'!$I20</f>
        <v>0</v>
      </c>
      <c r="BB20" s="227" t="n">
        <f aca="false">MAX(0,MIN('Stage Schedule &amp; Costs'!$G20,BB$4)-MAX('Stage Schedule &amp; Costs'!$F20,BB$4-1))*'Stage Schedule &amp; Costs'!$I20</f>
        <v>0</v>
      </c>
      <c r="BC20" s="227" t="n">
        <f aca="false">MAX(0,MIN('Stage Schedule &amp; Costs'!$G20,BC$4)-MAX('Stage Schedule &amp; Costs'!$F20,BC$4-1))*'Stage Schedule &amp; Costs'!$I20</f>
        <v>0</v>
      </c>
      <c r="BD20" s="227" t="n">
        <f aca="false">MAX(0,MIN('Stage Schedule &amp; Costs'!$G20,BD$4)-MAX('Stage Schedule &amp; Costs'!$F20,BD$4-1))*'Stage Schedule &amp; Costs'!$I20</f>
        <v>0</v>
      </c>
      <c r="BE20" s="227" t="n">
        <f aca="false">MAX(0,MIN('Stage Schedule &amp; Costs'!$G20,BE$4)-MAX('Stage Schedule &amp; Costs'!$F20,BE$4-1))*'Stage Schedule &amp; Costs'!$I20</f>
        <v>0</v>
      </c>
    </row>
    <row r="21" customFormat="false" ht="15" hidden="false" customHeight="true" outlineLevel="0" collapsed="false">
      <c r="A21" s="222" t="n">
        <f aca="false">'Stage Schedule &amp; Costs'!A21</f>
        <v>17</v>
      </c>
      <c r="B21" s="223" t="str">
        <f aca="false">'Stage Schedule &amp; Costs'!B21&amp;" - "&amp;'Stage Schedule &amp; Costs'!C21</f>
        <v> - Roof</v>
      </c>
      <c r="C21" s="224" t="n">
        <f aca="false">SUM(D21:BE21)</f>
        <v>80000000</v>
      </c>
      <c r="D21" s="224" t="n">
        <f aca="false">MAX(0,MIN('Stage Schedule &amp; Costs'!$G21,D$4)-MAX('Stage Schedule &amp; Costs'!$F21,D$4-1))*'Stage Schedule &amp; Costs'!$I21</f>
        <v>0</v>
      </c>
      <c r="E21" s="224" t="n">
        <f aca="false">MAX(0,MIN('Stage Schedule &amp; Costs'!$G21,E$4)-MAX('Stage Schedule &amp; Costs'!$F21,E$4-1))*'Stage Schedule &amp; Costs'!$I21</f>
        <v>0</v>
      </c>
      <c r="F21" s="224" t="n">
        <f aca="false">MAX(0,MIN('Stage Schedule &amp; Costs'!$G21,F$4)-MAX('Stage Schedule &amp; Costs'!$F21,F$4-1))*'Stage Schedule &amp; Costs'!$I21</f>
        <v>0</v>
      </c>
      <c r="G21" s="224" t="n">
        <f aca="false">MAX(0,MIN('Stage Schedule &amp; Costs'!$G21,G$4)-MAX('Stage Schedule &amp; Costs'!$F21,G$4-1))*'Stage Schedule &amp; Costs'!$I21</f>
        <v>0</v>
      </c>
      <c r="H21" s="224" t="n">
        <f aca="false">MAX(0,MIN('Stage Schedule &amp; Costs'!$G21,H$4)-MAX('Stage Schedule &amp; Costs'!$F21,H$4-1))*'Stage Schedule &amp; Costs'!$I21</f>
        <v>0</v>
      </c>
      <c r="I21" s="224" t="n">
        <f aca="false">MAX(0,MIN('Stage Schedule &amp; Costs'!$G21,I$4)-MAX('Stage Schedule &amp; Costs'!$F21,I$4-1))*'Stage Schedule &amp; Costs'!$I21</f>
        <v>0</v>
      </c>
      <c r="J21" s="224" t="n">
        <f aca="false">MAX(0,MIN('Stage Schedule &amp; Costs'!$G21,J$4)-MAX('Stage Schedule &amp; Costs'!$F21,J$4-1))*'Stage Schedule &amp; Costs'!$I21</f>
        <v>0</v>
      </c>
      <c r="K21" s="224" t="n">
        <f aca="false">MAX(0,MIN('Stage Schedule &amp; Costs'!$G21,K$4)-MAX('Stage Schedule &amp; Costs'!$F21,K$4-1))*'Stage Schedule &amp; Costs'!$I21</f>
        <v>0</v>
      </c>
      <c r="L21" s="224" t="n">
        <f aca="false">MAX(0,MIN('Stage Schedule &amp; Costs'!$G21,L$4)-MAX('Stage Schedule &amp; Costs'!$F21,L$4-1))*'Stage Schedule &amp; Costs'!$I21</f>
        <v>0</v>
      </c>
      <c r="M21" s="224" t="n">
        <f aca="false">MAX(0,MIN('Stage Schedule &amp; Costs'!$G21,M$4)-MAX('Stage Schedule &amp; Costs'!$F21,M$4-1))*'Stage Schedule &amp; Costs'!$I21</f>
        <v>0</v>
      </c>
      <c r="N21" s="224" t="n">
        <f aca="false">MAX(0,MIN('Stage Schedule &amp; Costs'!$G21,N$4)-MAX('Stage Schedule &amp; Costs'!$F21,N$4-1))*'Stage Schedule &amp; Costs'!$I21</f>
        <v>0</v>
      </c>
      <c r="O21" s="224" t="n">
        <f aca="false">MAX(0,MIN('Stage Schedule &amp; Costs'!$G21,O$4)-MAX('Stage Schedule &amp; Costs'!$F21,O$4-1))*'Stage Schedule &amp; Costs'!$I21</f>
        <v>0</v>
      </c>
      <c r="P21" s="224" t="n">
        <f aca="false">MAX(0,MIN('Stage Schedule &amp; Costs'!$G21,P$4)-MAX('Stage Schedule &amp; Costs'!$F21,P$4-1))*'Stage Schedule &amp; Costs'!$I21</f>
        <v>0</v>
      </c>
      <c r="Q21" s="224" t="n">
        <f aca="false">MAX(0,MIN('Stage Schedule &amp; Costs'!$G21,Q$4)-MAX('Stage Schedule &amp; Costs'!$F21,Q$4-1))*'Stage Schedule &amp; Costs'!$I21</f>
        <v>0</v>
      </c>
      <c r="R21" s="224" t="n">
        <f aca="false">MAX(0,MIN('Stage Schedule &amp; Costs'!$G21,R$4)-MAX('Stage Schedule &amp; Costs'!$F21,R$4-1))*'Stage Schedule &amp; Costs'!$I21</f>
        <v>0</v>
      </c>
      <c r="S21" s="224" t="n">
        <f aca="false">MAX(0,MIN('Stage Schedule &amp; Costs'!$G21,S$4)-MAX('Stage Schedule &amp; Costs'!$F21,S$4-1))*'Stage Schedule &amp; Costs'!$I21</f>
        <v>0</v>
      </c>
      <c r="T21" s="224" t="n">
        <f aca="false">MAX(0,MIN('Stage Schedule &amp; Costs'!$G21,T$4)-MAX('Stage Schedule &amp; Costs'!$F21,T$4-1))*'Stage Schedule &amp; Costs'!$I21</f>
        <v>0</v>
      </c>
      <c r="U21" s="224" t="n">
        <f aca="false">MAX(0,MIN('Stage Schedule &amp; Costs'!$G21,U$4)-MAX('Stage Schedule &amp; Costs'!$F21,U$4-1))*'Stage Schedule &amp; Costs'!$I21</f>
        <v>46666666.6666669</v>
      </c>
      <c r="V21" s="224" t="n">
        <f aca="false">MAX(0,MIN('Stage Schedule &amp; Costs'!$G21,V$4)-MAX('Stage Schedule &amp; Costs'!$F21,V$4-1))*'Stage Schedule &amp; Costs'!$I21</f>
        <v>33333333.3333331</v>
      </c>
      <c r="W21" s="224" t="n">
        <f aca="false">MAX(0,MIN('Stage Schedule &amp; Costs'!$G21,W$4)-MAX('Stage Schedule &amp; Costs'!$F21,W$4-1))*'Stage Schedule &amp; Costs'!$I21</f>
        <v>0</v>
      </c>
      <c r="X21" s="224" t="n">
        <f aca="false">MAX(0,MIN('Stage Schedule &amp; Costs'!$G21,X$4)-MAX('Stage Schedule &amp; Costs'!$F21,X$4-1))*'Stage Schedule &amp; Costs'!$I21</f>
        <v>0</v>
      </c>
      <c r="Y21" s="224" t="n">
        <f aca="false">MAX(0,MIN('Stage Schedule &amp; Costs'!$G21,Y$4)-MAX('Stage Schedule &amp; Costs'!$F21,Y$4-1))*'Stage Schedule &amp; Costs'!$I21</f>
        <v>0</v>
      </c>
      <c r="Z21" s="224" t="n">
        <f aca="false">MAX(0,MIN('Stage Schedule &amp; Costs'!$G21,Z$4)-MAX('Stage Schedule &amp; Costs'!$F21,Z$4-1))*'Stage Schedule &amp; Costs'!$I21</f>
        <v>0</v>
      </c>
      <c r="AA21" s="224" t="n">
        <f aca="false">MAX(0,MIN('Stage Schedule &amp; Costs'!$G21,AA$4)-MAX('Stage Schedule &amp; Costs'!$F21,AA$4-1))*'Stage Schedule &amp; Costs'!$I21</f>
        <v>0</v>
      </c>
      <c r="AB21" s="224" t="n">
        <f aca="false">MAX(0,MIN('Stage Schedule &amp; Costs'!$G21,AB$4)-MAX('Stage Schedule &amp; Costs'!$F21,AB$4-1))*'Stage Schedule &amp; Costs'!$I21</f>
        <v>0</v>
      </c>
      <c r="AC21" s="224" t="n">
        <f aca="false">MAX(0,MIN('Stage Schedule &amp; Costs'!$G21,AC$4)-MAX('Stage Schedule &amp; Costs'!$F21,AC$4-1))*'Stage Schedule &amp; Costs'!$I21</f>
        <v>0</v>
      </c>
      <c r="AD21" s="224" t="n">
        <f aca="false">MAX(0,MIN('Stage Schedule &amp; Costs'!$G21,AD$4)-MAX('Stage Schedule &amp; Costs'!$F21,AD$4-1))*'Stage Schedule &amp; Costs'!$I21</f>
        <v>0</v>
      </c>
      <c r="AE21" s="224" t="n">
        <f aca="false">MAX(0,MIN('Stage Schedule &amp; Costs'!$G21,AE$4)-MAX('Stage Schedule &amp; Costs'!$F21,AE$4-1))*'Stage Schedule &amp; Costs'!$I21</f>
        <v>0</v>
      </c>
      <c r="AF21" s="224" t="n">
        <f aca="false">MAX(0,MIN('Stage Schedule &amp; Costs'!$G21,AF$4)-MAX('Stage Schedule &amp; Costs'!$F21,AF$4-1))*'Stage Schedule &amp; Costs'!$I21</f>
        <v>0</v>
      </c>
      <c r="AG21" s="224" t="n">
        <f aca="false">MAX(0,MIN('Stage Schedule &amp; Costs'!$G21,AG$4)-MAX('Stage Schedule &amp; Costs'!$F21,AG$4-1))*'Stage Schedule &amp; Costs'!$I21</f>
        <v>0</v>
      </c>
      <c r="AH21" s="224" t="n">
        <f aca="false">MAX(0,MIN('Stage Schedule &amp; Costs'!$G21,AH$4)-MAX('Stage Schedule &amp; Costs'!$F21,AH$4-1))*'Stage Schedule &amp; Costs'!$I21</f>
        <v>0</v>
      </c>
      <c r="AI21" s="224" t="n">
        <f aca="false">MAX(0,MIN('Stage Schedule &amp; Costs'!$G21,AI$4)-MAX('Stage Schedule &amp; Costs'!$F21,AI$4-1))*'Stage Schedule &amp; Costs'!$I21</f>
        <v>0</v>
      </c>
      <c r="AJ21" s="224" t="n">
        <f aca="false">MAX(0,MIN('Stage Schedule &amp; Costs'!$G21,AJ$4)-MAX('Stage Schedule &amp; Costs'!$F21,AJ$4-1))*'Stage Schedule &amp; Costs'!$I21</f>
        <v>0</v>
      </c>
      <c r="AK21" s="224" t="n">
        <f aca="false">MAX(0,MIN('Stage Schedule &amp; Costs'!$G21,AK$4)-MAX('Stage Schedule &amp; Costs'!$F21,AK$4-1))*'Stage Schedule &amp; Costs'!$I21</f>
        <v>0</v>
      </c>
      <c r="AL21" s="224" t="n">
        <f aca="false">MAX(0,MIN('Stage Schedule &amp; Costs'!$G21,AL$4)-MAX('Stage Schedule &amp; Costs'!$F21,AL$4-1))*'Stage Schedule &amp; Costs'!$I21</f>
        <v>0</v>
      </c>
      <c r="AM21" s="224" t="n">
        <f aca="false">MAX(0,MIN('Stage Schedule &amp; Costs'!$G21,AM$4)-MAX('Stage Schedule &amp; Costs'!$F21,AM$4-1))*'Stage Schedule &amp; Costs'!$I21</f>
        <v>0</v>
      </c>
      <c r="AN21" s="224" t="n">
        <f aca="false">MAX(0,MIN('Stage Schedule &amp; Costs'!$G21,AN$4)-MAX('Stage Schedule &amp; Costs'!$F21,AN$4-1))*'Stage Schedule &amp; Costs'!$I21</f>
        <v>0</v>
      </c>
      <c r="AO21" s="224" t="n">
        <f aca="false">MAX(0,MIN('Stage Schedule &amp; Costs'!$G21,AO$4)-MAX('Stage Schedule &amp; Costs'!$F21,AO$4-1))*'Stage Schedule &amp; Costs'!$I21</f>
        <v>0</v>
      </c>
      <c r="AP21" s="224" t="n">
        <f aca="false">MAX(0,MIN('Stage Schedule &amp; Costs'!$G21,AP$4)-MAX('Stage Schedule &amp; Costs'!$F21,AP$4-1))*'Stage Schedule &amp; Costs'!$I21</f>
        <v>0</v>
      </c>
      <c r="AQ21" s="224" t="n">
        <f aca="false">MAX(0,MIN('Stage Schedule &amp; Costs'!$G21,AQ$4)-MAX('Stage Schedule &amp; Costs'!$F21,AQ$4-1))*'Stage Schedule &amp; Costs'!$I21</f>
        <v>0</v>
      </c>
      <c r="AR21" s="224" t="n">
        <f aca="false">MAX(0,MIN('Stage Schedule &amp; Costs'!$G21,AR$4)-MAX('Stage Schedule &amp; Costs'!$F21,AR$4-1))*'Stage Schedule &amp; Costs'!$I21</f>
        <v>0</v>
      </c>
      <c r="AS21" s="224" t="n">
        <f aca="false">MAX(0,MIN('Stage Schedule &amp; Costs'!$G21,AS$4)-MAX('Stage Schedule &amp; Costs'!$F21,AS$4-1))*'Stage Schedule &amp; Costs'!$I21</f>
        <v>0</v>
      </c>
      <c r="AT21" s="224" t="n">
        <f aca="false">MAX(0,MIN('Stage Schedule &amp; Costs'!$G21,AT$4)-MAX('Stage Schedule &amp; Costs'!$F21,AT$4-1))*'Stage Schedule &amp; Costs'!$I21</f>
        <v>0</v>
      </c>
      <c r="AU21" s="224" t="n">
        <f aca="false">MAX(0,MIN('Stage Schedule &amp; Costs'!$G21,AU$4)-MAX('Stage Schedule &amp; Costs'!$F21,AU$4-1))*'Stage Schedule &amp; Costs'!$I21</f>
        <v>0</v>
      </c>
      <c r="AV21" s="224" t="n">
        <f aca="false">MAX(0,MIN('Stage Schedule &amp; Costs'!$G21,AV$4)-MAX('Stage Schedule &amp; Costs'!$F21,AV$4-1))*'Stage Schedule &amp; Costs'!$I21</f>
        <v>0</v>
      </c>
      <c r="AW21" s="224" t="n">
        <f aca="false">MAX(0,MIN('Stage Schedule &amp; Costs'!$G21,AW$4)-MAX('Stage Schedule &amp; Costs'!$F21,AW$4-1))*'Stage Schedule &amp; Costs'!$I21</f>
        <v>0</v>
      </c>
      <c r="AX21" s="224" t="n">
        <f aca="false">MAX(0,MIN('Stage Schedule &amp; Costs'!$G21,AX$4)-MAX('Stage Schedule &amp; Costs'!$F21,AX$4-1))*'Stage Schedule &amp; Costs'!$I21</f>
        <v>0</v>
      </c>
      <c r="AY21" s="224" t="n">
        <f aca="false">MAX(0,MIN('Stage Schedule &amp; Costs'!$G21,AY$4)-MAX('Stage Schedule &amp; Costs'!$F21,AY$4-1))*'Stage Schedule &amp; Costs'!$I21</f>
        <v>0</v>
      </c>
      <c r="AZ21" s="224" t="n">
        <f aca="false">MAX(0,MIN('Stage Schedule &amp; Costs'!$G21,AZ$4)-MAX('Stage Schedule &amp; Costs'!$F21,AZ$4-1))*'Stage Schedule &amp; Costs'!$I21</f>
        <v>0</v>
      </c>
      <c r="BA21" s="224" t="n">
        <f aca="false">MAX(0,MIN('Stage Schedule &amp; Costs'!$G21,BA$4)-MAX('Stage Schedule &amp; Costs'!$F21,BA$4-1))*'Stage Schedule &amp; Costs'!$I21</f>
        <v>0</v>
      </c>
      <c r="BB21" s="224" t="n">
        <f aca="false">MAX(0,MIN('Stage Schedule &amp; Costs'!$G21,BB$4)-MAX('Stage Schedule &amp; Costs'!$F21,BB$4-1))*'Stage Schedule &amp; Costs'!$I21</f>
        <v>0</v>
      </c>
      <c r="BC21" s="224" t="n">
        <f aca="false">MAX(0,MIN('Stage Schedule &amp; Costs'!$G21,BC$4)-MAX('Stage Schedule &amp; Costs'!$F21,BC$4-1))*'Stage Schedule &amp; Costs'!$I21</f>
        <v>0</v>
      </c>
      <c r="BD21" s="224" t="n">
        <f aca="false">MAX(0,MIN('Stage Schedule &amp; Costs'!$G21,BD$4)-MAX('Stage Schedule &amp; Costs'!$F21,BD$4-1))*'Stage Schedule &amp; Costs'!$I21</f>
        <v>0</v>
      </c>
      <c r="BE21" s="224" t="n">
        <f aca="false">MAX(0,MIN('Stage Schedule &amp; Costs'!$G21,BE$4)-MAX('Stage Schedule &amp; Costs'!$F21,BE$4-1))*'Stage Schedule &amp; Costs'!$I21</f>
        <v>0</v>
      </c>
    </row>
    <row r="22" customFormat="false" ht="15" hidden="false" customHeight="true" outlineLevel="0" collapsed="false">
      <c r="A22" s="225" t="n">
        <f aca="false">'Stage Schedule &amp; Costs'!A22</f>
        <v>18</v>
      </c>
      <c r="B22" s="226" t="str">
        <f aca="false">'Stage Schedule &amp; Costs'!B22&amp;" - "&amp;'Stage Schedule &amp; Costs'!C22</f>
        <v>Curtain Walls - Curtain Walls</v>
      </c>
      <c r="C22" s="227" t="n">
        <f aca="false">SUM(D22:BE22)</f>
        <v>168000000</v>
      </c>
      <c r="D22" s="227" t="n">
        <f aca="false">MAX(0,MIN('Stage Schedule &amp; Costs'!$G22,D$4)-MAX('Stage Schedule &amp; Costs'!$F22,D$4-1))*'Stage Schedule &amp; Costs'!$I22</f>
        <v>0</v>
      </c>
      <c r="E22" s="227" t="n">
        <f aca="false">MAX(0,MIN('Stage Schedule &amp; Costs'!$G22,E$4)-MAX('Stage Schedule &amp; Costs'!$F22,E$4-1))*'Stage Schedule &amp; Costs'!$I22</f>
        <v>0</v>
      </c>
      <c r="F22" s="227" t="n">
        <f aca="false">MAX(0,MIN('Stage Schedule &amp; Costs'!$G22,F$4)-MAX('Stage Schedule &amp; Costs'!$F22,F$4-1))*'Stage Schedule &amp; Costs'!$I22</f>
        <v>0</v>
      </c>
      <c r="G22" s="227" t="n">
        <f aca="false">MAX(0,MIN('Stage Schedule &amp; Costs'!$G22,G$4)-MAX('Stage Schedule &amp; Costs'!$F22,G$4-1))*'Stage Schedule &amp; Costs'!$I22</f>
        <v>0</v>
      </c>
      <c r="H22" s="227" t="n">
        <f aca="false">MAX(0,MIN('Stage Schedule &amp; Costs'!$G22,H$4)-MAX('Stage Schedule &amp; Costs'!$F22,H$4-1))*'Stage Schedule &amp; Costs'!$I22</f>
        <v>0</v>
      </c>
      <c r="I22" s="227" t="n">
        <f aca="false">MAX(0,MIN('Stage Schedule &amp; Costs'!$G22,I$4)-MAX('Stage Schedule &amp; Costs'!$F22,I$4-1))*'Stage Schedule &amp; Costs'!$I22</f>
        <v>0</v>
      </c>
      <c r="J22" s="227" t="n">
        <f aca="false">MAX(0,MIN('Stage Schedule &amp; Costs'!$G22,J$4)-MAX('Stage Schedule &amp; Costs'!$F22,J$4-1))*'Stage Schedule &amp; Costs'!$I22</f>
        <v>0</v>
      </c>
      <c r="K22" s="227" t="n">
        <f aca="false">MAX(0,MIN('Stage Schedule &amp; Costs'!$G22,K$4)-MAX('Stage Schedule &amp; Costs'!$F22,K$4-1))*'Stage Schedule &amp; Costs'!$I22</f>
        <v>0</v>
      </c>
      <c r="L22" s="227" t="n">
        <f aca="false">MAX(0,MIN('Stage Schedule &amp; Costs'!$G22,L$4)-MAX('Stage Schedule &amp; Costs'!$F22,L$4-1))*'Stage Schedule &amp; Costs'!$I22</f>
        <v>0</v>
      </c>
      <c r="M22" s="227" t="n">
        <f aca="false">MAX(0,MIN('Stage Schedule &amp; Costs'!$G22,M$4)-MAX('Stage Schedule &amp; Costs'!$F22,M$4-1))*'Stage Schedule &amp; Costs'!$I22</f>
        <v>0</v>
      </c>
      <c r="N22" s="227" t="n">
        <f aca="false">MAX(0,MIN('Stage Schedule &amp; Costs'!$G22,N$4)-MAX('Stage Schedule &amp; Costs'!$F22,N$4-1))*'Stage Schedule &amp; Costs'!$I22</f>
        <v>0</v>
      </c>
      <c r="O22" s="227" t="n">
        <f aca="false">MAX(0,MIN('Stage Schedule &amp; Costs'!$G22,O$4)-MAX('Stage Schedule &amp; Costs'!$F22,O$4-1))*'Stage Schedule &amp; Costs'!$I22</f>
        <v>0</v>
      </c>
      <c r="P22" s="227" t="n">
        <f aca="false">MAX(0,MIN('Stage Schedule &amp; Costs'!$G22,P$4)-MAX('Stage Schedule &amp; Costs'!$F22,P$4-1))*'Stage Schedule &amp; Costs'!$I22</f>
        <v>0</v>
      </c>
      <c r="Q22" s="227" t="n">
        <f aca="false">MAX(0,MIN('Stage Schedule &amp; Costs'!$G22,Q$4)-MAX('Stage Schedule &amp; Costs'!$F22,Q$4-1))*'Stage Schedule &amp; Costs'!$I22</f>
        <v>0</v>
      </c>
      <c r="R22" s="227" t="n">
        <f aca="false">MAX(0,MIN('Stage Schedule &amp; Costs'!$G22,R$4)-MAX('Stage Schedule &amp; Costs'!$F22,R$4-1))*'Stage Schedule &amp; Costs'!$I22</f>
        <v>0</v>
      </c>
      <c r="S22" s="227" t="n">
        <f aca="false">MAX(0,MIN('Stage Schedule &amp; Costs'!$G22,S$4)-MAX('Stage Schedule &amp; Costs'!$F22,S$4-1))*'Stage Schedule &amp; Costs'!$I22</f>
        <v>0</v>
      </c>
      <c r="T22" s="227" t="n">
        <f aca="false">MAX(0,MIN('Stage Schedule &amp; Costs'!$G22,T$4)-MAX('Stage Schedule &amp; Costs'!$F22,T$4-1))*'Stage Schedule &amp; Costs'!$I22</f>
        <v>0</v>
      </c>
      <c r="U22" s="227" t="n">
        <f aca="false">MAX(0,MIN('Stage Schedule &amp; Costs'!$G22,U$4)-MAX('Stage Schedule &amp; Costs'!$F22,U$4-1))*'Stage Schedule &amp; Costs'!$I22</f>
        <v>0</v>
      </c>
      <c r="V22" s="227" t="n">
        <f aca="false">MAX(0,MIN('Stage Schedule &amp; Costs'!$G22,V$4)-MAX('Stage Schedule &amp; Costs'!$F22,V$4-1))*'Stage Schedule &amp; Costs'!$I22</f>
        <v>84000000.0000006</v>
      </c>
      <c r="W22" s="227" t="n">
        <f aca="false">MAX(0,MIN('Stage Schedule &amp; Costs'!$G22,W$4)-MAX('Stage Schedule &amp; Costs'!$F22,W$4-1))*'Stage Schedule &amp; Costs'!$I22</f>
        <v>83999999.9999994</v>
      </c>
      <c r="X22" s="227" t="n">
        <f aca="false">MAX(0,MIN('Stage Schedule &amp; Costs'!$G22,X$4)-MAX('Stage Schedule &amp; Costs'!$F22,X$4-1))*'Stage Schedule &amp; Costs'!$I22</f>
        <v>0</v>
      </c>
      <c r="Y22" s="227" t="n">
        <f aca="false">MAX(0,MIN('Stage Schedule &amp; Costs'!$G22,Y$4)-MAX('Stage Schedule &amp; Costs'!$F22,Y$4-1))*'Stage Schedule &amp; Costs'!$I22</f>
        <v>0</v>
      </c>
      <c r="Z22" s="227" t="n">
        <f aca="false">MAX(0,MIN('Stage Schedule &amp; Costs'!$G22,Z$4)-MAX('Stage Schedule &amp; Costs'!$F22,Z$4-1))*'Stage Schedule &amp; Costs'!$I22</f>
        <v>0</v>
      </c>
      <c r="AA22" s="227" t="n">
        <f aca="false">MAX(0,MIN('Stage Schedule &amp; Costs'!$G22,AA$4)-MAX('Stage Schedule &amp; Costs'!$F22,AA$4-1))*'Stage Schedule &amp; Costs'!$I22</f>
        <v>0</v>
      </c>
      <c r="AB22" s="227" t="n">
        <f aca="false">MAX(0,MIN('Stage Schedule &amp; Costs'!$G22,AB$4)-MAX('Stage Schedule &amp; Costs'!$F22,AB$4-1))*'Stage Schedule &amp; Costs'!$I22</f>
        <v>0</v>
      </c>
      <c r="AC22" s="227" t="n">
        <f aca="false">MAX(0,MIN('Stage Schedule &amp; Costs'!$G22,AC$4)-MAX('Stage Schedule &amp; Costs'!$F22,AC$4-1))*'Stage Schedule &amp; Costs'!$I22</f>
        <v>0</v>
      </c>
      <c r="AD22" s="227" t="n">
        <f aca="false">MAX(0,MIN('Stage Schedule &amp; Costs'!$G22,AD$4)-MAX('Stage Schedule &amp; Costs'!$F22,AD$4-1))*'Stage Schedule &amp; Costs'!$I22</f>
        <v>0</v>
      </c>
      <c r="AE22" s="227" t="n">
        <f aca="false">MAX(0,MIN('Stage Schedule &amp; Costs'!$G22,AE$4)-MAX('Stage Schedule &amp; Costs'!$F22,AE$4-1))*'Stage Schedule &amp; Costs'!$I22</f>
        <v>0</v>
      </c>
      <c r="AF22" s="227" t="n">
        <f aca="false">MAX(0,MIN('Stage Schedule &amp; Costs'!$G22,AF$4)-MAX('Stage Schedule &amp; Costs'!$F22,AF$4-1))*'Stage Schedule &amp; Costs'!$I22</f>
        <v>0</v>
      </c>
      <c r="AG22" s="227" t="n">
        <f aca="false">MAX(0,MIN('Stage Schedule &amp; Costs'!$G22,AG$4)-MAX('Stage Schedule &amp; Costs'!$F22,AG$4-1))*'Stage Schedule &amp; Costs'!$I22</f>
        <v>0</v>
      </c>
      <c r="AH22" s="227" t="n">
        <f aca="false">MAX(0,MIN('Stage Schedule &amp; Costs'!$G22,AH$4)-MAX('Stage Schedule &amp; Costs'!$F22,AH$4-1))*'Stage Schedule &amp; Costs'!$I22</f>
        <v>0</v>
      </c>
      <c r="AI22" s="227" t="n">
        <f aca="false">MAX(0,MIN('Stage Schedule &amp; Costs'!$G22,AI$4)-MAX('Stage Schedule &amp; Costs'!$F22,AI$4-1))*'Stage Schedule &amp; Costs'!$I22</f>
        <v>0</v>
      </c>
      <c r="AJ22" s="227" t="n">
        <f aca="false">MAX(0,MIN('Stage Schedule &amp; Costs'!$G22,AJ$4)-MAX('Stage Schedule &amp; Costs'!$F22,AJ$4-1))*'Stage Schedule &amp; Costs'!$I22</f>
        <v>0</v>
      </c>
      <c r="AK22" s="227" t="n">
        <f aca="false">MAX(0,MIN('Stage Schedule &amp; Costs'!$G22,AK$4)-MAX('Stage Schedule &amp; Costs'!$F22,AK$4-1))*'Stage Schedule &amp; Costs'!$I22</f>
        <v>0</v>
      </c>
      <c r="AL22" s="227" t="n">
        <f aca="false">MAX(0,MIN('Stage Schedule &amp; Costs'!$G22,AL$4)-MAX('Stage Schedule &amp; Costs'!$F22,AL$4-1))*'Stage Schedule &amp; Costs'!$I22</f>
        <v>0</v>
      </c>
      <c r="AM22" s="227" t="n">
        <f aca="false">MAX(0,MIN('Stage Schedule &amp; Costs'!$G22,AM$4)-MAX('Stage Schedule &amp; Costs'!$F22,AM$4-1))*'Stage Schedule &amp; Costs'!$I22</f>
        <v>0</v>
      </c>
      <c r="AN22" s="227" t="n">
        <f aca="false">MAX(0,MIN('Stage Schedule &amp; Costs'!$G22,AN$4)-MAX('Stage Schedule &amp; Costs'!$F22,AN$4-1))*'Stage Schedule &amp; Costs'!$I22</f>
        <v>0</v>
      </c>
      <c r="AO22" s="227" t="n">
        <f aca="false">MAX(0,MIN('Stage Schedule &amp; Costs'!$G22,AO$4)-MAX('Stage Schedule &amp; Costs'!$F22,AO$4-1))*'Stage Schedule &amp; Costs'!$I22</f>
        <v>0</v>
      </c>
      <c r="AP22" s="227" t="n">
        <f aca="false">MAX(0,MIN('Stage Schedule &amp; Costs'!$G22,AP$4)-MAX('Stage Schedule &amp; Costs'!$F22,AP$4-1))*'Stage Schedule &amp; Costs'!$I22</f>
        <v>0</v>
      </c>
      <c r="AQ22" s="227" t="n">
        <f aca="false">MAX(0,MIN('Stage Schedule &amp; Costs'!$G22,AQ$4)-MAX('Stage Schedule &amp; Costs'!$F22,AQ$4-1))*'Stage Schedule &amp; Costs'!$I22</f>
        <v>0</v>
      </c>
      <c r="AR22" s="227" t="n">
        <f aca="false">MAX(0,MIN('Stage Schedule &amp; Costs'!$G22,AR$4)-MAX('Stage Schedule &amp; Costs'!$F22,AR$4-1))*'Stage Schedule &amp; Costs'!$I22</f>
        <v>0</v>
      </c>
      <c r="AS22" s="227" t="n">
        <f aca="false">MAX(0,MIN('Stage Schedule &amp; Costs'!$G22,AS$4)-MAX('Stage Schedule &amp; Costs'!$F22,AS$4-1))*'Stage Schedule &amp; Costs'!$I22</f>
        <v>0</v>
      </c>
      <c r="AT22" s="227" t="n">
        <f aca="false">MAX(0,MIN('Stage Schedule &amp; Costs'!$G22,AT$4)-MAX('Stage Schedule &amp; Costs'!$F22,AT$4-1))*'Stage Schedule &amp; Costs'!$I22</f>
        <v>0</v>
      </c>
      <c r="AU22" s="227" t="n">
        <f aca="false">MAX(0,MIN('Stage Schedule &amp; Costs'!$G22,AU$4)-MAX('Stage Schedule &amp; Costs'!$F22,AU$4-1))*'Stage Schedule &amp; Costs'!$I22</f>
        <v>0</v>
      </c>
      <c r="AV22" s="227" t="n">
        <f aca="false">MAX(0,MIN('Stage Schedule &amp; Costs'!$G22,AV$4)-MAX('Stage Schedule &amp; Costs'!$F22,AV$4-1))*'Stage Schedule &amp; Costs'!$I22</f>
        <v>0</v>
      </c>
      <c r="AW22" s="227" t="n">
        <f aca="false">MAX(0,MIN('Stage Schedule &amp; Costs'!$G22,AW$4)-MAX('Stage Schedule &amp; Costs'!$F22,AW$4-1))*'Stage Schedule &amp; Costs'!$I22</f>
        <v>0</v>
      </c>
      <c r="AX22" s="227" t="n">
        <f aca="false">MAX(0,MIN('Stage Schedule &amp; Costs'!$G22,AX$4)-MAX('Stage Schedule &amp; Costs'!$F22,AX$4-1))*'Stage Schedule &amp; Costs'!$I22</f>
        <v>0</v>
      </c>
      <c r="AY22" s="227" t="n">
        <f aca="false">MAX(0,MIN('Stage Schedule &amp; Costs'!$G22,AY$4)-MAX('Stage Schedule &amp; Costs'!$F22,AY$4-1))*'Stage Schedule &amp; Costs'!$I22</f>
        <v>0</v>
      </c>
      <c r="AZ22" s="227" t="n">
        <f aca="false">MAX(0,MIN('Stage Schedule &amp; Costs'!$G22,AZ$4)-MAX('Stage Schedule &amp; Costs'!$F22,AZ$4-1))*'Stage Schedule &amp; Costs'!$I22</f>
        <v>0</v>
      </c>
      <c r="BA22" s="227" t="n">
        <f aca="false">MAX(0,MIN('Stage Schedule &amp; Costs'!$G22,BA$4)-MAX('Stage Schedule &amp; Costs'!$F22,BA$4-1))*'Stage Schedule &amp; Costs'!$I22</f>
        <v>0</v>
      </c>
      <c r="BB22" s="227" t="n">
        <f aca="false">MAX(0,MIN('Stage Schedule &amp; Costs'!$G22,BB$4)-MAX('Stage Schedule &amp; Costs'!$F22,BB$4-1))*'Stage Schedule &amp; Costs'!$I22</f>
        <v>0</v>
      </c>
      <c r="BC22" s="227" t="n">
        <f aca="false">MAX(0,MIN('Stage Schedule &amp; Costs'!$G22,BC$4)-MAX('Stage Schedule &amp; Costs'!$F22,BC$4-1))*'Stage Schedule &amp; Costs'!$I22</f>
        <v>0</v>
      </c>
      <c r="BD22" s="227" t="n">
        <f aca="false">MAX(0,MIN('Stage Schedule &amp; Costs'!$G22,BD$4)-MAX('Stage Schedule &amp; Costs'!$F22,BD$4-1))*'Stage Schedule &amp; Costs'!$I22</f>
        <v>0</v>
      </c>
      <c r="BE22" s="227" t="n">
        <f aca="false">MAX(0,MIN('Stage Schedule &amp; Costs'!$G22,BE$4)-MAX('Stage Schedule &amp; Costs'!$F22,BE$4-1))*'Stage Schedule &amp; Costs'!$I22</f>
        <v>0</v>
      </c>
    </row>
    <row r="23" customFormat="false" ht="15" hidden="false" customHeight="true" outlineLevel="0" collapsed="false">
      <c r="A23" s="222" t="n">
        <f aca="false">'Stage Schedule &amp; Costs'!A23</f>
        <v>19</v>
      </c>
      <c r="B23" s="223" t="str">
        <f aca="false">'Stage Schedule &amp; Costs'!B23&amp;" - "&amp;'Stage Schedule &amp; Costs'!C23</f>
        <v>Landscape - Landscape</v>
      </c>
      <c r="C23" s="224" t="n">
        <f aca="false">SUM(D23:BE23)</f>
        <v>33000000</v>
      </c>
      <c r="D23" s="224" t="n">
        <f aca="false">MAX(0,MIN('Stage Schedule &amp; Costs'!$G23,D$4)-MAX('Stage Schedule &amp; Costs'!$F23,D$4-1))*'Stage Schedule &amp; Costs'!$I23</f>
        <v>0</v>
      </c>
      <c r="E23" s="224" t="n">
        <f aca="false">MAX(0,MIN('Stage Schedule &amp; Costs'!$G23,E$4)-MAX('Stage Schedule &amp; Costs'!$F23,E$4-1))*'Stage Schedule &amp; Costs'!$I23</f>
        <v>0</v>
      </c>
      <c r="F23" s="224" t="n">
        <f aca="false">MAX(0,MIN('Stage Schedule &amp; Costs'!$G23,F$4)-MAX('Stage Schedule &amp; Costs'!$F23,F$4-1))*'Stage Schedule &amp; Costs'!$I23</f>
        <v>0</v>
      </c>
      <c r="G23" s="224" t="n">
        <f aca="false">MAX(0,MIN('Stage Schedule &amp; Costs'!$G23,G$4)-MAX('Stage Schedule &amp; Costs'!$F23,G$4-1))*'Stage Schedule &amp; Costs'!$I23</f>
        <v>0</v>
      </c>
      <c r="H23" s="224" t="n">
        <f aca="false">MAX(0,MIN('Stage Schedule &amp; Costs'!$G23,H$4)-MAX('Stage Schedule &amp; Costs'!$F23,H$4-1))*'Stage Schedule &amp; Costs'!$I23</f>
        <v>0</v>
      </c>
      <c r="I23" s="224" t="n">
        <f aca="false">MAX(0,MIN('Stage Schedule &amp; Costs'!$G23,I$4)-MAX('Stage Schedule &amp; Costs'!$F23,I$4-1))*'Stage Schedule &amp; Costs'!$I23</f>
        <v>0</v>
      </c>
      <c r="J23" s="224" t="n">
        <f aca="false">MAX(0,MIN('Stage Schedule &amp; Costs'!$G23,J$4)-MAX('Stage Schedule &amp; Costs'!$F23,J$4-1))*'Stage Schedule &amp; Costs'!$I23</f>
        <v>0</v>
      </c>
      <c r="K23" s="224" t="n">
        <f aca="false">MAX(0,MIN('Stage Schedule &amp; Costs'!$G23,K$4)-MAX('Stage Schedule &amp; Costs'!$F23,K$4-1))*'Stage Schedule &amp; Costs'!$I23</f>
        <v>0</v>
      </c>
      <c r="L23" s="224" t="n">
        <f aca="false">MAX(0,MIN('Stage Schedule &amp; Costs'!$G23,L$4)-MAX('Stage Schedule &amp; Costs'!$F23,L$4-1))*'Stage Schedule &amp; Costs'!$I23</f>
        <v>0</v>
      </c>
      <c r="M23" s="224" t="n">
        <f aca="false">MAX(0,MIN('Stage Schedule &amp; Costs'!$G23,M$4)-MAX('Stage Schedule &amp; Costs'!$F23,M$4-1))*'Stage Schedule &amp; Costs'!$I23</f>
        <v>0</v>
      </c>
      <c r="N23" s="224" t="n">
        <f aca="false">MAX(0,MIN('Stage Schedule &amp; Costs'!$G23,N$4)-MAX('Stage Schedule &amp; Costs'!$F23,N$4-1))*'Stage Schedule &amp; Costs'!$I23</f>
        <v>0</v>
      </c>
      <c r="O23" s="224" t="n">
        <f aca="false">MAX(0,MIN('Stage Schedule &amp; Costs'!$G23,O$4)-MAX('Stage Schedule &amp; Costs'!$F23,O$4-1))*'Stage Schedule &amp; Costs'!$I23</f>
        <v>0</v>
      </c>
      <c r="P23" s="224" t="n">
        <f aca="false">MAX(0,MIN('Stage Schedule &amp; Costs'!$G23,P$4)-MAX('Stage Schedule &amp; Costs'!$F23,P$4-1))*'Stage Schedule &amp; Costs'!$I23</f>
        <v>0</v>
      </c>
      <c r="Q23" s="224" t="n">
        <f aca="false">MAX(0,MIN('Stage Schedule &amp; Costs'!$G23,Q$4)-MAX('Stage Schedule &amp; Costs'!$F23,Q$4-1))*'Stage Schedule &amp; Costs'!$I23</f>
        <v>0</v>
      </c>
      <c r="R23" s="224" t="n">
        <f aca="false">MAX(0,MIN('Stage Schedule &amp; Costs'!$G23,R$4)-MAX('Stage Schedule &amp; Costs'!$F23,R$4-1))*'Stage Schedule &amp; Costs'!$I23</f>
        <v>0</v>
      </c>
      <c r="S23" s="224" t="n">
        <f aca="false">MAX(0,MIN('Stage Schedule &amp; Costs'!$G23,S$4)-MAX('Stage Schedule &amp; Costs'!$F23,S$4-1))*'Stage Schedule &amp; Costs'!$I23</f>
        <v>0</v>
      </c>
      <c r="T23" s="224" t="n">
        <f aca="false">MAX(0,MIN('Stage Schedule &amp; Costs'!$G23,T$4)-MAX('Stage Schedule &amp; Costs'!$F23,T$4-1))*'Stage Schedule &amp; Costs'!$I23</f>
        <v>0</v>
      </c>
      <c r="U23" s="224" t="n">
        <f aca="false">MAX(0,MIN('Stage Schedule &amp; Costs'!$G23,U$4)-MAX('Stage Schedule &amp; Costs'!$F23,U$4-1))*'Stage Schedule &amp; Costs'!$I23</f>
        <v>0</v>
      </c>
      <c r="V23" s="224" t="n">
        <f aca="false">MAX(0,MIN('Stage Schedule &amp; Costs'!$G23,V$4)-MAX('Stage Schedule &amp; Costs'!$F23,V$4-1))*'Stage Schedule &amp; Costs'!$I23</f>
        <v>0</v>
      </c>
      <c r="W23" s="224" t="n">
        <f aca="false">MAX(0,MIN('Stage Schedule &amp; Costs'!$G23,W$4)-MAX('Stage Schedule &amp; Costs'!$F23,W$4-1))*'Stage Schedule &amp; Costs'!$I23</f>
        <v>16500000.0000001</v>
      </c>
      <c r="X23" s="224" t="n">
        <f aca="false">MAX(0,MIN('Stage Schedule &amp; Costs'!$G23,X$4)-MAX('Stage Schedule &amp; Costs'!$F23,X$4-1))*'Stage Schedule &amp; Costs'!$I23</f>
        <v>16499999.9999999</v>
      </c>
      <c r="Y23" s="224" t="n">
        <f aca="false">MAX(0,MIN('Stage Schedule &amp; Costs'!$G23,Y$4)-MAX('Stage Schedule &amp; Costs'!$F23,Y$4-1))*'Stage Schedule &amp; Costs'!$I23</f>
        <v>0</v>
      </c>
      <c r="Z23" s="224" t="n">
        <f aca="false">MAX(0,MIN('Stage Schedule &amp; Costs'!$G23,Z$4)-MAX('Stage Schedule &amp; Costs'!$F23,Z$4-1))*'Stage Schedule &amp; Costs'!$I23</f>
        <v>0</v>
      </c>
      <c r="AA23" s="224" t="n">
        <f aca="false">MAX(0,MIN('Stage Schedule &amp; Costs'!$G23,AA$4)-MAX('Stage Schedule &amp; Costs'!$F23,AA$4-1))*'Stage Schedule &amp; Costs'!$I23</f>
        <v>0</v>
      </c>
      <c r="AB23" s="224" t="n">
        <f aca="false">MAX(0,MIN('Stage Schedule &amp; Costs'!$G23,AB$4)-MAX('Stage Schedule &amp; Costs'!$F23,AB$4-1))*'Stage Schedule &amp; Costs'!$I23</f>
        <v>0</v>
      </c>
      <c r="AC23" s="224" t="n">
        <f aca="false">MAX(0,MIN('Stage Schedule &amp; Costs'!$G23,AC$4)-MAX('Stage Schedule &amp; Costs'!$F23,AC$4-1))*'Stage Schedule &amp; Costs'!$I23</f>
        <v>0</v>
      </c>
      <c r="AD23" s="224" t="n">
        <f aca="false">MAX(0,MIN('Stage Schedule &amp; Costs'!$G23,AD$4)-MAX('Stage Schedule &amp; Costs'!$F23,AD$4-1))*'Stage Schedule &amp; Costs'!$I23</f>
        <v>0</v>
      </c>
      <c r="AE23" s="224" t="n">
        <f aca="false">MAX(0,MIN('Stage Schedule &amp; Costs'!$G23,AE$4)-MAX('Stage Schedule &amp; Costs'!$F23,AE$4-1))*'Stage Schedule &amp; Costs'!$I23</f>
        <v>0</v>
      </c>
      <c r="AF23" s="224" t="n">
        <f aca="false">MAX(0,MIN('Stage Schedule &amp; Costs'!$G23,AF$4)-MAX('Stage Schedule &amp; Costs'!$F23,AF$4-1))*'Stage Schedule &amp; Costs'!$I23</f>
        <v>0</v>
      </c>
      <c r="AG23" s="224" t="n">
        <f aca="false">MAX(0,MIN('Stage Schedule &amp; Costs'!$G23,AG$4)-MAX('Stage Schedule &amp; Costs'!$F23,AG$4-1))*'Stage Schedule &amp; Costs'!$I23</f>
        <v>0</v>
      </c>
      <c r="AH23" s="224" t="n">
        <f aca="false">MAX(0,MIN('Stage Schedule &amp; Costs'!$G23,AH$4)-MAX('Stage Schedule &amp; Costs'!$F23,AH$4-1))*'Stage Schedule &amp; Costs'!$I23</f>
        <v>0</v>
      </c>
      <c r="AI23" s="224" t="n">
        <f aca="false">MAX(0,MIN('Stage Schedule &amp; Costs'!$G23,AI$4)-MAX('Stage Schedule &amp; Costs'!$F23,AI$4-1))*'Stage Schedule &amp; Costs'!$I23</f>
        <v>0</v>
      </c>
      <c r="AJ23" s="224" t="n">
        <f aca="false">MAX(0,MIN('Stage Schedule &amp; Costs'!$G23,AJ$4)-MAX('Stage Schedule &amp; Costs'!$F23,AJ$4-1))*'Stage Schedule &amp; Costs'!$I23</f>
        <v>0</v>
      </c>
      <c r="AK23" s="224" t="n">
        <f aca="false">MAX(0,MIN('Stage Schedule &amp; Costs'!$G23,AK$4)-MAX('Stage Schedule &amp; Costs'!$F23,AK$4-1))*'Stage Schedule &amp; Costs'!$I23</f>
        <v>0</v>
      </c>
      <c r="AL23" s="224" t="n">
        <f aca="false">MAX(0,MIN('Stage Schedule &amp; Costs'!$G23,AL$4)-MAX('Stage Schedule &amp; Costs'!$F23,AL$4-1))*'Stage Schedule &amp; Costs'!$I23</f>
        <v>0</v>
      </c>
      <c r="AM23" s="224" t="n">
        <f aca="false">MAX(0,MIN('Stage Schedule &amp; Costs'!$G23,AM$4)-MAX('Stage Schedule &amp; Costs'!$F23,AM$4-1))*'Stage Schedule &amp; Costs'!$I23</f>
        <v>0</v>
      </c>
      <c r="AN23" s="224" t="n">
        <f aca="false">MAX(0,MIN('Stage Schedule &amp; Costs'!$G23,AN$4)-MAX('Stage Schedule &amp; Costs'!$F23,AN$4-1))*'Stage Schedule &amp; Costs'!$I23</f>
        <v>0</v>
      </c>
      <c r="AO23" s="224" t="n">
        <f aca="false">MAX(0,MIN('Stage Schedule &amp; Costs'!$G23,AO$4)-MAX('Stage Schedule &amp; Costs'!$F23,AO$4-1))*'Stage Schedule &amp; Costs'!$I23</f>
        <v>0</v>
      </c>
      <c r="AP23" s="224" t="n">
        <f aca="false">MAX(0,MIN('Stage Schedule &amp; Costs'!$G23,AP$4)-MAX('Stage Schedule &amp; Costs'!$F23,AP$4-1))*'Stage Schedule &amp; Costs'!$I23</f>
        <v>0</v>
      </c>
      <c r="AQ23" s="224" t="n">
        <f aca="false">MAX(0,MIN('Stage Schedule &amp; Costs'!$G23,AQ$4)-MAX('Stage Schedule &amp; Costs'!$F23,AQ$4-1))*'Stage Schedule &amp; Costs'!$I23</f>
        <v>0</v>
      </c>
      <c r="AR23" s="224" t="n">
        <f aca="false">MAX(0,MIN('Stage Schedule &amp; Costs'!$G23,AR$4)-MAX('Stage Schedule &amp; Costs'!$F23,AR$4-1))*'Stage Schedule &amp; Costs'!$I23</f>
        <v>0</v>
      </c>
      <c r="AS23" s="224" t="n">
        <f aca="false">MAX(0,MIN('Stage Schedule &amp; Costs'!$G23,AS$4)-MAX('Stage Schedule &amp; Costs'!$F23,AS$4-1))*'Stage Schedule &amp; Costs'!$I23</f>
        <v>0</v>
      </c>
      <c r="AT23" s="224" t="n">
        <f aca="false">MAX(0,MIN('Stage Schedule &amp; Costs'!$G23,AT$4)-MAX('Stage Schedule &amp; Costs'!$F23,AT$4-1))*'Stage Schedule &amp; Costs'!$I23</f>
        <v>0</v>
      </c>
      <c r="AU23" s="224" t="n">
        <f aca="false">MAX(0,MIN('Stage Schedule &amp; Costs'!$G23,AU$4)-MAX('Stage Schedule &amp; Costs'!$F23,AU$4-1))*'Stage Schedule &amp; Costs'!$I23</f>
        <v>0</v>
      </c>
      <c r="AV23" s="224" t="n">
        <f aca="false">MAX(0,MIN('Stage Schedule &amp; Costs'!$G23,AV$4)-MAX('Stage Schedule &amp; Costs'!$F23,AV$4-1))*'Stage Schedule &amp; Costs'!$I23</f>
        <v>0</v>
      </c>
      <c r="AW23" s="224" t="n">
        <f aca="false">MAX(0,MIN('Stage Schedule &amp; Costs'!$G23,AW$4)-MAX('Stage Schedule &amp; Costs'!$F23,AW$4-1))*'Stage Schedule &amp; Costs'!$I23</f>
        <v>0</v>
      </c>
      <c r="AX23" s="224" t="n">
        <f aca="false">MAX(0,MIN('Stage Schedule &amp; Costs'!$G23,AX$4)-MAX('Stage Schedule &amp; Costs'!$F23,AX$4-1))*'Stage Schedule &amp; Costs'!$I23</f>
        <v>0</v>
      </c>
      <c r="AY23" s="224" t="n">
        <f aca="false">MAX(0,MIN('Stage Schedule &amp; Costs'!$G23,AY$4)-MAX('Stage Schedule &amp; Costs'!$F23,AY$4-1))*'Stage Schedule &amp; Costs'!$I23</f>
        <v>0</v>
      </c>
      <c r="AZ23" s="224" t="n">
        <f aca="false">MAX(0,MIN('Stage Schedule &amp; Costs'!$G23,AZ$4)-MAX('Stage Schedule &amp; Costs'!$F23,AZ$4-1))*'Stage Schedule &amp; Costs'!$I23</f>
        <v>0</v>
      </c>
      <c r="BA23" s="224" t="n">
        <f aca="false">MAX(0,MIN('Stage Schedule &amp; Costs'!$G23,BA$4)-MAX('Stage Schedule &amp; Costs'!$F23,BA$4-1))*'Stage Schedule &amp; Costs'!$I23</f>
        <v>0</v>
      </c>
      <c r="BB23" s="224" t="n">
        <f aca="false">MAX(0,MIN('Stage Schedule &amp; Costs'!$G23,BB$4)-MAX('Stage Schedule &amp; Costs'!$F23,BB$4-1))*'Stage Schedule &amp; Costs'!$I23</f>
        <v>0</v>
      </c>
      <c r="BC23" s="224" t="n">
        <f aca="false">MAX(0,MIN('Stage Schedule &amp; Costs'!$G23,BC$4)-MAX('Stage Schedule &amp; Costs'!$F23,BC$4-1))*'Stage Schedule &amp; Costs'!$I23</f>
        <v>0</v>
      </c>
      <c r="BD23" s="224" t="n">
        <f aca="false">MAX(0,MIN('Stage Schedule &amp; Costs'!$G23,BD$4)-MAX('Stage Schedule &amp; Costs'!$F23,BD$4-1))*'Stage Schedule &amp; Costs'!$I23</f>
        <v>0</v>
      </c>
      <c r="BE23" s="224" t="n">
        <f aca="false">MAX(0,MIN('Stage Schedule &amp; Costs'!$G23,BE$4)-MAX('Stage Schedule &amp; Costs'!$F23,BE$4-1))*'Stage Schedule &amp; Costs'!$I23</f>
        <v>0</v>
      </c>
    </row>
    <row r="24" customFormat="false" ht="15" hidden="false" customHeight="true" outlineLevel="0" collapsed="false">
      <c r="B24" s="228" t="s">
        <v>245</v>
      </c>
      <c r="C24" s="229" t="n">
        <f aca="false">SUM(D24:BE24)</f>
        <v>806200000</v>
      </c>
      <c r="D24" s="229" t="n">
        <f aca="false">SUM(D5:D23)</f>
        <v>20000000</v>
      </c>
      <c r="E24" s="229" t="n">
        <f aca="false">SUM(E5:E23)</f>
        <v>26400000</v>
      </c>
      <c r="F24" s="229" t="n">
        <f aca="false">SUM(F5:F23)</f>
        <v>20000000</v>
      </c>
      <c r="G24" s="229" t="n">
        <f aca="false">SUM(G5:G23)</f>
        <v>20000000</v>
      </c>
      <c r="H24" s="229" t="n">
        <f aca="false">SUM(H5:H23)</f>
        <v>17600000</v>
      </c>
      <c r="I24" s="229" t="n">
        <f aca="false">SUM(I5:I23)</f>
        <v>17600000</v>
      </c>
      <c r="J24" s="229" t="n">
        <f aca="false">SUM(J5:J23)</f>
        <v>17600000</v>
      </c>
      <c r="K24" s="229" t="n">
        <f aca="false">SUM(K5:K23)</f>
        <v>17600000</v>
      </c>
      <c r="L24" s="229" t="n">
        <f aca="false">SUM(L5:L23)</f>
        <v>17600000</v>
      </c>
      <c r="M24" s="229" t="n">
        <f aca="false">SUM(M5:M23)</f>
        <v>17600000</v>
      </c>
      <c r="N24" s="229" t="n">
        <f aca="false">SUM(N5:N23)</f>
        <v>5280000</v>
      </c>
      <c r="O24" s="229" t="n">
        <f aca="false">SUM(O5:O23)</f>
        <v>5280000</v>
      </c>
      <c r="P24" s="229" t="n">
        <f aca="false">SUM(P5:P23)</f>
        <v>35973333.3333333</v>
      </c>
      <c r="Q24" s="229" t="n">
        <f aca="false">SUM(Q5:Q23)</f>
        <v>66666666.6666667</v>
      </c>
      <c r="R24" s="229" t="n">
        <f aca="false">SUM(R5:R23)</f>
        <v>66666666.6666667</v>
      </c>
      <c r="S24" s="229" t="n">
        <f aca="false">SUM(S5:S23)</f>
        <v>66666666.6666667</v>
      </c>
      <c r="T24" s="229" t="n">
        <f aca="false">SUM(T5:T23)</f>
        <v>66666666.6666667</v>
      </c>
      <c r="U24" s="229" t="n">
        <f aca="false">SUM(U5:U23)</f>
        <v>66666666.6666667</v>
      </c>
      <c r="V24" s="229" t="n">
        <f aca="false">SUM(V5:V23)</f>
        <v>117333333.333334</v>
      </c>
      <c r="W24" s="229" t="n">
        <f aca="false">SUM(W5:W23)</f>
        <v>100500000</v>
      </c>
      <c r="X24" s="229" t="n">
        <f aca="false">SUM(X5:X23)</f>
        <v>16499999.9999999</v>
      </c>
      <c r="Y24" s="229" t="n">
        <f aca="false">SUM(Y5:Y23)</f>
        <v>0</v>
      </c>
      <c r="Z24" s="229" t="n">
        <f aca="false">SUM(Z5:Z23)</f>
        <v>0</v>
      </c>
      <c r="AA24" s="229" t="n">
        <f aca="false">SUM(AA5:AA23)</f>
        <v>0</v>
      </c>
      <c r="AB24" s="229" t="n">
        <f aca="false">SUM(AB5:AB23)</f>
        <v>0</v>
      </c>
      <c r="AC24" s="229" t="n">
        <f aca="false">SUM(AC5:AC23)</f>
        <v>0</v>
      </c>
      <c r="AD24" s="229" t="n">
        <f aca="false">SUM(AD5:AD23)</f>
        <v>0</v>
      </c>
      <c r="AE24" s="229" t="n">
        <f aca="false">SUM(AE5:AE23)</f>
        <v>0</v>
      </c>
      <c r="AF24" s="229" t="n">
        <f aca="false">SUM(AF5:AF23)</f>
        <v>0</v>
      </c>
      <c r="AG24" s="229" t="n">
        <f aca="false">SUM(AG5:AG23)</f>
        <v>0</v>
      </c>
      <c r="AH24" s="229" t="n">
        <f aca="false">SUM(AH5:AH23)</f>
        <v>0</v>
      </c>
      <c r="AI24" s="229" t="n">
        <f aca="false">SUM(AI5:AI23)</f>
        <v>0</v>
      </c>
      <c r="AJ24" s="229" t="n">
        <f aca="false">SUM(AJ5:AJ23)</f>
        <v>0</v>
      </c>
      <c r="AK24" s="229" t="n">
        <f aca="false">SUM(AK5:AK23)</f>
        <v>0</v>
      </c>
      <c r="AL24" s="229" t="n">
        <f aca="false">SUM(AL5:AL23)</f>
        <v>0</v>
      </c>
      <c r="AM24" s="229" t="n">
        <f aca="false">SUM(AM5:AM23)</f>
        <v>0</v>
      </c>
      <c r="AN24" s="229" t="n">
        <f aca="false">SUM(AN5:AN23)</f>
        <v>0</v>
      </c>
      <c r="AO24" s="229" t="n">
        <f aca="false">SUM(AO5:AO23)</f>
        <v>0</v>
      </c>
      <c r="AP24" s="229" t="n">
        <f aca="false">SUM(AP5:AP23)</f>
        <v>0</v>
      </c>
      <c r="AQ24" s="229" t="n">
        <f aca="false">SUM(AQ5:AQ23)</f>
        <v>0</v>
      </c>
      <c r="AR24" s="229" t="n">
        <f aca="false">SUM(AR5:AR23)</f>
        <v>0</v>
      </c>
      <c r="AS24" s="229" t="n">
        <f aca="false">SUM(AS5:AS23)</f>
        <v>0</v>
      </c>
      <c r="AT24" s="229" t="n">
        <f aca="false">SUM(AT5:AT23)</f>
        <v>0</v>
      </c>
      <c r="AU24" s="229" t="n">
        <f aca="false">SUM(AU5:AU23)</f>
        <v>0</v>
      </c>
      <c r="AV24" s="229" t="n">
        <f aca="false">SUM(AV5:AV23)</f>
        <v>0</v>
      </c>
      <c r="AW24" s="229" t="n">
        <f aca="false">SUM(AW5:AW23)</f>
        <v>0</v>
      </c>
      <c r="AX24" s="229" t="n">
        <f aca="false">SUM(AX5:AX23)</f>
        <v>0</v>
      </c>
      <c r="AY24" s="229" t="n">
        <f aca="false">SUM(AY5:AY23)</f>
        <v>0</v>
      </c>
      <c r="AZ24" s="229" t="n">
        <f aca="false">SUM(AZ5:AZ23)</f>
        <v>0</v>
      </c>
      <c r="BA24" s="229" t="n">
        <f aca="false">SUM(BA5:BA23)</f>
        <v>0</v>
      </c>
      <c r="BB24" s="229" t="n">
        <f aca="false">SUM(BB5:BB23)</f>
        <v>0</v>
      </c>
      <c r="BC24" s="229" t="n">
        <f aca="false">SUM(BC5:BC23)</f>
        <v>0</v>
      </c>
      <c r="BD24" s="229" t="n">
        <f aca="false">SUM(BD5:BD23)</f>
        <v>0</v>
      </c>
      <c r="BE24" s="229" t="n">
        <f aca="false">SUM(BE5:BE23)</f>
        <v>0</v>
      </c>
    </row>
    <row r="25" customFormat="false" ht="15" hidden="false" customHeight="true" outlineLevel="0" collapsed="false">
      <c r="B25" s="228" t="s">
        <v>246</v>
      </c>
      <c r="C25" s="229"/>
      <c r="D25" s="229" t="n">
        <f aca="false">D24</f>
        <v>20000000</v>
      </c>
      <c r="E25" s="229" t="n">
        <f aca="false">D25+E24</f>
        <v>46400000</v>
      </c>
      <c r="F25" s="229" t="n">
        <f aca="false">E25+F24</f>
        <v>66400000</v>
      </c>
      <c r="G25" s="229" t="n">
        <f aca="false">F25+G24</f>
        <v>86400000</v>
      </c>
      <c r="H25" s="229" t="n">
        <f aca="false">G25+H24</f>
        <v>104000000</v>
      </c>
      <c r="I25" s="229" t="n">
        <f aca="false">H25+I24</f>
        <v>121600000</v>
      </c>
      <c r="J25" s="229" t="n">
        <f aca="false">I25+J24</f>
        <v>139200000</v>
      </c>
      <c r="K25" s="229" t="n">
        <f aca="false">J25+K24</f>
        <v>156800000</v>
      </c>
      <c r="L25" s="229" t="n">
        <f aca="false">K25+L24</f>
        <v>174400000</v>
      </c>
      <c r="M25" s="229" t="n">
        <f aca="false">L25+M24</f>
        <v>192000000</v>
      </c>
      <c r="N25" s="229" t="n">
        <f aca="false">M25+N24</f>
        <v>197280000</v>
      </c>
      <c r="O25" s="229" t="n">
        <f aca="false">N25+O24</f>
        <v>202560000</v>
      </c>
      <c r="P25" s="229" t="n">
        <f aca="false">O25+P24</f>
        <v>238533333.333333</v>
      </c>
      <c r="Q25" s="229" t="n">
        <f aca="false">P25+Q24</f>
        <v>305200000</v>
      </c>
      <c r="R25" s="229" t="n">
        <f aca="false">Q25+R24</f>
        <v>371866666.666667</v>
      </c>
      <c r="S25" s="229" t="n">
        <f aca="false">R25+S24</f>
        <v>438533333.333333</v>
      </c>
      <c r="T25" s="229" t="n">
        <f aca="false">S25+T24</f>
        <v>505200000</v>
      </c>
      <c r="U25" s="229" t="n">
        <f aca="false">T25+U24</f>
        <v>571866666.666667</v>
      </c>
      <c r="V25" s="229" t="n">
        <f aca="false">U25+V24</f>
        <v>689200000.000001</v>
      </c>
      <c r="W25" s="229" t="n">
        <f aca="false">V25+W24</f>
        <v>789700000</v>
      </c>
      <c r="X25" s="229" t="n">
        <f aca="false">W25+X24</f>
        <v>806200000</v>
      </c>
      <c r="Y25" s="229" t="n">
        <f aca="false">X25+Y24</f>
        <v>806200000</v>
      </c>
      <c r="Z25" s="229" t="n">
        <f aca="false">Y25+Z24</f>
        <v>806200000</v>
      </c>
      <c r="AA25" s="229" t="n">
        <f aca="false">Z25+AA24</f>
        <v>806200000</v>
      </c>
      <c r="AB25" s="229" t="n">
        <f aca="false">AA25+AB24</f>
        <v>806200000</v>
      </c>
      <c r="AC25" s="229" t="n">
        <f aca="false">AB25+AC24</f>
        <v>806200000</v>
      </c>
      <c r="AD25" s="229" t="n">
        <f aca="false">AC25+AD24</f>
        <v>806200000</v>
      </c>
      <c r="AE25" s="229" t="n">
        <f aca="false">AD25+AE24</f>
        <v>806200000</v>
      </c>
      <c r="AF25" s="229" t="n">
        <f aca="false">AE25+AF24</f>
        <v>806200000</v>
      </c>
      <c r="AG25" s="229" t="n">
        <f aca="false">AF25+AG24</f>
        <v>806200000</v>
      </c>
      <c r="AH25" s="229" t="n">
        <f aca="false">AG25+AH24</f>
        <v>806200000</v>
      </c>
      <c r="AI25" s="229" t="n">
        <f aca="false">AH25+AI24</f>
        <v>806200000</v>
      </c>
      <c r="AJ25" s="229" t="n">
        <f aca="false">AI25+AJ24</f>
        <v>806200000</v>
      </c>
      <c r="AK25" s="229" t="n">
        <f aca="false">AJ25+AK24</f>
        <v>806200000</v>
      </c>
      <c r="AL25" s="229" t="n">
        <f aca="false">AK25+AL24</f>
        <v>806200000</v>
      </c>
      <c r="AM25" s="229" t="n">
        <f aca="false">AL25+AM24</f>
        <v>806200000</v>
      </c>
      <c r="AN25" s="229" t="n">
        <f aca="false">AM25+AN24</f>
        <v>806200000</v>
      </c>
      <c r="AO25" s="229" t="n">
        <f aca="false">AN25+AO24</f>
        <v>806200000</v>
      </c>
      <c r="AP25" s="229" t="n">
        <f aca="false">AO25+AP24</f>
        <v>806200000</v>
      </c>
      <c r="AQ25" s="229" t="n">
        <f aca="false">AP25+AQ24</f>
        <v>806200000</v>
      </c>
      <c r="AR25" s="229" t="n">
        <f aca="false">AQ25+AR24</f>
        <v>806200000</v>
      </c>
      <c r="AS25" s="229" t="n">
        <f aca="false">AR25+AS24</f>
        <v>806200000</v>
      </c>
      <c r="AT25" s="229" t="n">
        <f aca="false">AS25+AT24</f>
        <v>806200000</v>
      </c>
      <c r="AU25" s="229" t="n">
        <f aca="false">AT25+AU24</f>
        <v>806200000</v>
      </c>
      <c r="AV25" s="229" t="n">
        <f aca="false">AU25+AV24</f>
        <v>806200000</v>
      </c>
      <c r="AW25" s="229" t="n">
        <f aca="false">AV25+AW24</f>
        <v>806200000</v>
      </c>
      <c r="AX25" s="229" t="n">
        <f aca="false">AW25+AX24</f>
        <v>806200000</v>
      </c>
      <c r="AY25" s="229" t="n">
        <f aca="false">AX25+AY24</f>
        <v>806200000</v>
      </c>
      <c r="AZ25" s="229" t="n">
        <f aca="false">AY25+AZ24</f>
        <v>806200000</v>
      </c>
      <c r="BA25" s="229" t="n">
        <f aca="false">AZ25+BA24</f>
        <v>806200000</v>
      </c>
      <c r="BB25" s="229" t="n">
        <f aca="false">BA25+BB24</f>
        <v>806200000</v>
      </c>
      <c r="BC25" s="229" t="n">
        <f aca="false">BB25+BC24</f>
        <v>806200000</v>
      </c>
      <c r="BD25" s="229" t="n">
        <f aca="false">BC25+BD24</f>
        <v>806200000</v>
      </c>
      <c r="BE25" s="229" t="n">
        <f aca="false">BD25+BE24</f>
        <v>806200000</v>
      </c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G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7" activeCellId="0" sqref="A7"/>
    </sheetView>
  </sheetViews>
  <sheetFormatPr defaultColWidth="14.4453125" defaultRowHeight="14.25" zeroHeight="false" outlineLevelRow="0" outlineLevelCol="0"/>
  <cols>
    <col collapsed="false" customWidth="true" hidden="false" outlineLevel="0" max="1" min="1" style="217" width="6"/>
    <col collapsed="false" customWidth="true" hidden="false" outlineLevel="0" max="2" min="2" style="217" width="18"/>
    <col collapsed="false" customWidth="true" hidden="false" outlineLevel="0" max="4" min="3" style="217" width="20"/>
    <col collapsed="false" customWidth="true" hidden="false" outlineLevel="0" max="5" min="5" style="217" width="12"/>
    <col collapsed="false" customWidth="true" hidden="false" outlineLevel="0" max="7" min="6" style="217" width="10"/>
    <col collapsed="false" customWidth="true" hidden="false" outlineLevel="0" max="9" min="8" style="217" width="16"/>
    <col collapsed="false" customWidth="false" hidden="false" outlineLevel="0" max="16384" min="10" style="217" width="14.44"/>
  </cols>
  <sheetData>
    <row r="1" customFormat="false" ht="19.5" hidden="false" customHeight="true" outlineLevel="0" collapsed="false">
      <c r="A1" s="218" t="s">
        <v>251</v>
      </c>
      <c r="B1" s="218"/>
      <c r="C1" s="218"/>
      <c r="D1" s="218"/>
      <c r="E1" s="218"/>
      <c r="F1" s="218"/>
      <c r="G1" s="218"/>
      <c r="H1" s="218"/>
      <c r="I1" s="218"/>
    </row>
    <row r="2" customFormat="false" ht="15" hidden="false" customHeight="true" outlineLevel="0" collapsed="false">
      <c r="A2" s="219" t="s">
        <v>252</v>
      </c>
      <c r="B2" s="219"/>
      <c r="C2" s="219"/>
      <c r="D2" s="219"/>
      <c r="E2" s="219"/>
      <c r="F2" s="219"/>
      <c r="G2" s="219"/>
      <c r="H2" s="219"/>
      <c r="I2" s="219"/>
    </row>
    <row r="3" customFormat="false" ht="15" hidden="false" customHeight="true" outlineLevel="0" collapsed="false"/>
    <row r="4" customFormat="false" ht="27.75" hidden="false" customHeight="true" outlineLevel="0" collapsed="false">
      <c r="A4" s="230" t="s">
        <v>243</v>
      </c>
      <c r="B4" s="230" t="s">
        <v>253</v>
      </c>
      <c r="C4" s="230" t="s">
        <v>244</v>
      </c>
      <c r="D4" s="230" t="s">
        <v>354</v>
      </c>
      <c r="E4" s="230" t="s">
        <v>254</v>
      </c>
      <c r="F4" s="230" t="s">
        <v>255</v>
      </c>
      <c r="G4" s="230" t="s">
        <v>256</v>
      </c>
      <c r="H4" s="230" t="s">
        <v>257</v>
      </c>
      <c r="I4" s="230" t="s">
        <v>258</v>
      </c>
    </row>
    <row r="5" customFormat="false" ht="15" hidden="false" customHeight="true" outlineLevel="0" collapsed="false">
      <c r="A5" s="222" t="n">
        <v>1</v>
      </c>
      <c r="B5" s="222" t="s">
        <v>259</v>
      </c>
      <c r="C5" s="222" t="s">
        <v>259</v>
      </c>
      <c r="D5" s="222" t="n">
        <v>4500</v>
      </c>
      <c r="E5" s="231" t="n">
        <v>1</v>
      </c>
      <c r="F5" s="232" t="n">
        <v>0</v>
      </c>
      <c r="G5" s="232" t="n">
        <f aca="false">F5+E5</f>
        <v>1</v>
      </c>
      <c r="H5" s="233" t="n">
        <v>20000000</v>
      </c>
      <c r="I5" s="234" t="n">
        <f aca="false">IF(E5=0,0,H5/E5)</f>
        <v>20000000</v>
      </c>
      <c r="J5" s="217" t="n">
        <v>8</v>
      </c>
    </row>
    <row r="6" customFormat="false" ht="15" hidden="false" customHeight="true" outlineLevel="0" collapsed="false">
      <c r="A6" s="222" t="n">
        <v>2</v>
      </c>
      <c r="B6" s="222" t="s">
        <v>260</v>
      </c>
      <c r="C6" s="222" t="s">
        <v>261</v>
      </c>
      <c r="D6" s="222" t="n">
        <v>4500</v>
      </c>
      <c r="E6" s="231" t="n">
        <v>1</v>
      </c>
      <c r="F6" s="232" t="n">
        <f aca="false">G5</f>
        <v>1</v>
      </c>
      <c r="G6" s="232" t="n">
        <f aca="false">F6+E6</f>
        <v>2</v>
      </c>
      <c r="H6" s="233" t="n">
        <v>26400000</v>
      </c>
      <c r="I6" s="234" t="n">
        <f aca="false">IF(E6=0,0,H6/E6)</f>
        <v>26400000</v>
      </c>
    </row>
    <row r="7" customFormat="false" ht="15" hidden="false" customHeight="true" outlineLevel="0" collapsed="false">
      <c r="A7" s="222" t="n">
        <v>3</v>
      </c>
      <c r="B7" s="222" t="s">
        <v>262</v>
      </c>
      <c r="C7" s="222" t="s">
        <v>263</v>
      </c>
      <c r="D7" s="222" t="n">
        <v>4500</v>
      </c>
      <c r="E7" s="231" t="n">
        <v>2</v>
      </c>
      <c r="F7" s="232" t="n">
        <f aca="false">G6</f>
        <v>2</v>
      </c>
      <c r="G7" s="232" t="n">
        <f aca="false">F7+E7</f>
        <v>4</v>
      </c>
      <c r="H7" s="233" t="n">
        <v>40000000</v>
      </c>
      <c r="I7" s="234" t="n">
        <f aca="false">IF(E7=0,0,H7/E7)</f>
        <v>20000000</v>
      </c>
    </row>
    <row r="8" customFormat="false" ht="15" hidden="false" customHeight="true" outlineLevel="0" collapsed="false">
      <c r="A8" s="222" t="n">
        <v>4</v>
      </c>
      <c r="B8" s="222"/>
      <c r="C8" s="222" t="s">
        <v>264</v>
      </c>
      <c r="D8" s="222" t="n">
        <v>4500</v>
      </c>
      <c r="E8" s="231" t="n">
        <v>1.5</v>
      </c>
      <c r="F8" s="232" t="n">
        <f aca="false">G7</f>
        <v>4</v>
      </c>
      <c r="G8" s="232" t="n">
        <f aca="false">F8+E8</f>
        <v>5.5</v>
      </c>
      <c r="H8" s="233" t="n">
        <v>26400000</v>
      </c>
      <c r="I8" s="234" t="n">
        <f aca="false">IF(E8=0,0,H8/E8)</f>
        <v>17600000</v>
      </c>
    </row>
    <row r="9" customFormat="false" ht="15" hidden="false" customHeight="true" outlineLevel="0" collapsed="false">
      <c r="A9" s="222" t="n">
        <v>5</v>
      </c>
      <c r="B9" s="222"/>
      <c r="C9" s="222" t="s">
        <v>265</v>
      </c>
      <c r="D9" s="222" t="n">
        <v>4500</v>
      </c>
      <c r="E9" s="231" t="n">
        <v>1.5</v>
      </c>
      <c r="F9" s="232" t="n">
        <f aca="false">G8</f>
        <v>5.5</v>
      </c>
      <c r="G9" s="232" t="n">
        <f aca="false">F9+E9</f>
        <v>7</v>
      </c>
      <c r="H9" s="233" t="n">
        <v>26400000</v>
      </c>
      <c r="I9" s="234" t="n">
        <f aca="false">IF(E9=0,0,H9/E9)</f>
        <v>17600000</v>
      </c>
    </row>
    <row r="10" customFormat="false" ht="15" hidden="false" customHeight="true" outlineLevel="0" collapsed="false">
      <c r="A10" s="222" t="n">
        <v>6</v>
      </c>
      <c r="B10" s="222"/>
      <c r="C10" s="222" t="s">
        <v>266</v>
      </c>
      <c r="D10" s="222" t="n">
        <v>4500</v>
      </c>
      <c r="E10" s="231" t="n">
        <v>1.5</v>
      </c>
      <c r="F10" s="232" t="n">
        <f aca="false">G9</f>
        <v>7</v>
      </c>
      <c r="G10" s="232" t="n">
        <f aca="false">F10+E10</f>
        <v>8.5</v>
      </c>
      <c r="H10" s="233" t="n">
        <v>26400000</v>
      </c>
      <c r="I10" s="234" t="n">
        <f aca="false">IF(E10=0,0,H10/E10)</f>
        <v>17600000</v>
      </c>
    </row>
    <row r="11" customFormat="false" ht="15" hidden="false" customHeight="true" outlineLevel="0" collapsed="false">
      <c r="A11" s="222" t="n">
        <v>7</v>
      </c>
      <c r="B11" s="222"/>
      <c r="C11" s="222" t="s">
        <v>355</v>
      </c>
      <c r="D11" s="222" t="n">
        <v>4500</v>
      </c>
      <c r="E11" s="231" t="n">
        <v>1.5</v>
      </c>
      <c r="F11" s="232" t="n">
        <f aca="false">G10</f>
        <v>8.5</v>
      </c>
      <c r="G11" s="232" t="n">
        <f aca="false">F11+E11</f>
        <v>10</v>
      </c>
      <c r="H11" s="233" t="n">
        <v>26400000</v>
      </c>
      <c r="I11" s="234" t="n">
        <f aca="false">IF(E11=0,0,H11/E11)</f>
        <v>17600000</v>
      </c>
    </row>
    <row r="12" customFormat="false" ht="15" hidden="false" customHeight="true" outlineLevel="0" collapsed="false">
      <c r="A12" s="222" t="n">
        <v>8</v>
      </c>
      <c r="B12" s="222" t="s">
        <v>268</v>
      </c>
      <c r="C12" s="222" t="s">
        <v>263</v>
      </c>
      <c r="D12" s="222" t="n">
        <v>4500</v>
      </c>
      <c r="E12" s="231" t="n">
        <v>0.5</v>
      </c>
      <c r="F12" s="232" t="n">
        <f aca="false">G11</f>
        <v>10</v>
      </c>
      <c r="G12" s="232" t="n">
        <f aca="false">F12+E12</f>
        <v>10.5</v>
      </c>
      <c r="H12" s="233" t="n">
        <v>2640000</v>
      </c>
      <c r="I12" s="234" t="n">
        <f aca="false">IF(E12=0,0,H12/E12)</f>
        <v>5280000</v>
      </c>
    </row>
    <row r="13" customFormat="false" ht="15" hidden="false" customHeight="true" outlineLevel="0" collapsed="false">
      <c r="A13" s="222" t="n">
        <v>9</v>
      </c>
      <c r="B13" s="222"/>
      <c r="C13" s="222" t="s">
        <v>264</v>
      </c>
      <c r="D13" s="222" t="n">
        <v>4500</v>
      </c>
      <c r="E13" s="231" t="n">
        <v>0.5</v>
      </c>
      <c r="F13" s="232" t="n">
        <f aca="false">G12</f>
        <v>10.5</v>
      </c>
      <c r="G13" s="232" t="n">
        <f aca="false">F13+E13</f>
        <v>11</v>
      </c>
      <c r="H13" s="233" t="n">
        <v>2640000</v>
      </c>
      <c r="I13" s="234" t="n">
        <f aca="false">IF(E13=0,0,H13/E13)</f>
        <v>5280000</v>
      </c>
    </row>
    <row r="14" customFormat="false" ht="15" hidden="false" customHeight="true" outlineLevel="0" collapsed="false">
      <c r="A14" s="222" t="n">
        <v>10</v>
      </c>
      <c r="B14" s="222"/>
      <c r="C14" s="222" t="s">
        <v>265</v>
      </c>
      <c r="D14" s="222" t="n">
        <v>4500</v>
      </c>
      <c r="E14" s="231" t="n">
        <v>0.5</v>
      </c>
      <c r="F14" s="232" t="n">
        <f aca="false">G13</f>
        <v>11</v>
      </c>
      <c r="G14" s="232" t="n">
        <f aca="false">F14+E14</f>
        <v>11.5</v>
      </c>
      <c r="H14" s="233" t="n">
        <v>2640000</v>
      </c>
      <c r="I14" s="234" t="n">
        <f aca="false">IF(E14=0,0,H14/E14)</f>
        <v>5280000</v>
      </c>
    </row>
    <row r="15" customFormat="false" ht="15" hidden="false" customHeight="true" outlineLevel="0" collapsed="false">
      <c r="A15" s="222" t="n">
        <v>11</v>
      </c>
      <c r="B15" s="222"/>
      <c r="C15" s="222" t="s">
        <v>266</v>
      </c>
      <c r="D15" s="222" t="n">
        <v>4500</v>
      </c>
      <c r="E15" s="231" t="n">
        <v>0.5</v>
      </c>
      <c r="F15" s="232" t="n">
        <f aca="false">G14</f>
        <v>11.5</v>
      </c>
      <c r="G15" s="232" t="n">
        <f aca="false">F15+E15</f>
        <v>12</v>
      </c>
      <c r="H15" s="233" t="n">
        <v>2640000</v>
      </c>
      <c r="I15" s="234" t="n">
        <f aca="false">IF(E15=0,0,H15/E15)</f>
        <v>5280000</v>
      </c>
    </row>
    <row r="16" customFormat="false" ht="15" hidden="false" customHeight="true" outlineLevel="0" collapsed="false">
      <c r="A16" s="222" t="n">
        <v>12</v>
      </c>
      <c r="B16" s="222"/>
      <c r="C16" s="222" t="s">
        <v>355</v>
      </c>
      <c r="D16" s="222" t="n">
        <v>4500</v>
      </c>
      <c r="E16" s="231" t="n">
        <v>0.5</v>
      </c>
      <c r="F16" s="232" t="n">
        <f aca="false">G15</f>
        <v>12</v>
      </c>
      <c r="G16" s="232" t="n">
        <f aca="false">F16+E16</f>
        <v>12.5</v>
      </c>
      <c r="H16" s="233" t="n">
        <v>2640000</v>
      </c>
      <c r="I16" s="234" t="n">
        <f aca="false">IF(E16=0,0,H16/E16)</f>
        <v>5280000</v>
      </c>
    </row>
    <row r="17" customFormat="false" ht="15" hidden="false" customHeight="true" outlineLevel="0" collapsed="false">
      <c r="A17" s="222" t="n">
        <v>13</v>
      </c>
      <c r="B17" s="222" t="s">
        <v>269</v>
      </c>
      <c r="C17" s="222" t="s">
        <v>263</v>
      </c>
      <c r="D17" s="222" t="n">
        <v>4500</v>
      </c>
      <c r="E17" s="231" t="n">
        <v>1.2</v>
      </c>
      <c r="F17" s="232" t="n">
        <f aca="false">G16</f>
        <v>12.5</v>
      </c>
      <c r="G17" s="232" t="n">
        <f aca="false">F17+E17</f>
        <v>13.7</v>
      </c>
      <c r="H17" s="233" t="n">
        <v>80000000</v>
      </c>
      <c r="I17" s="234" t="n">
        <f aca="false">IF(E17=0,0,H17/E17)</f>
        <v>66666666.6666667</v>
      </c>
    </row>
    <row r="18" customFormat="false" ht="15" hidden="false" customHeight="true" outlineLevel="0" collapsed="false">
      <c r="A18" s="222" t="n">
        <v>14</v>
      </c>
      <c r="B18" s="222"/>
      <c r="C18" s="222" t="s">
        <v>264</v>
      </c>
      <c r="D18" s="222" t="n">
        <v>4500</v>
      </c>
      <c r="E18" s="231" t="n">
        <v>1.2</v>
      </c>
      <c r="F18" s="232" t="n">
        <f aca="false">G17</f>
        <v>13.7</v>
      </c>
      <c r="G18" s="232" t="n">
        <f aca="false">F18+E18</f>
        <v>14.9</v>
      </c>
      <c r="H18" s="233" t="n">
        <v>80000000</v>
      </c>
      <c r="I18" s="234" t="n">
        <f aca="false">IF(E18=0,0,H18/E18)</f>
        <v>66666666.6666667</v>
      </c>
    </row>
    <row r="19" customFormat="false" ht="15" hidden="false" customHeight="true" outlineLevel="0" collapsed="false">
      <c r="A19" s="222" t="n">
        <v>15</v>
      </c>
      <c r="B19" s="222"/>
      <c r="C19" s="222" t="s">
        <v>265</v>
      </c>
      <c r="D19" s="222" t="n">
        <v>4500</v>
      </c>
      <c r="E19" s="231" t="n">
        <v>1.2</v>
      </c>
      <c r="F19" s="232" t="n">
        <f aca="false">G18</f>
        <v>14.9</v>
      </c>
      <c r="G19" s="232" t="n">
        <f aca="false">F19+E19</f>
        <v>16.1</v>
      </c>
      <c r="H19" s="233" t="n">
        <v>80000000</v>
      </c>
      <c r="I19" s="234" t="n">
        <f aca="false">IF(E19=0,0,H19/E19)</f>
        <v>66666666.6666667</v>
      </c>
    </row>
    <row r="20" customFormat="false" ht="15" hidden="false" customHeight="true" outlineLevel="0" collapsed="false">
      <c r="A20" s="222" t="n">
        <v>16</v>
      </c>
      <c r="B20" s="222"/>
      <c r="C20" s="222" t="s">
        <v>266</v>
      </c>
      <c r="D20" s="222" t="n">
        <v>4500</v>
      </c>
      <c r="E20" s="231" t="n">
        <v>1.2</v>
      </c>
      <c r="F20" s="232" t="n">
        <f aca="false">G19</f>
        <v>16.1</v>
      </c>
      <c r="G20" s="232" t="n">
        <f aca="false">F20+E20</f>
        <v>17.3</v>
      </c>
      <c r="H20" s="233" t="n">
        <v>80000000</v>
      </c>
      <c r="I20" s="234" t="n">
        <f aca="false">IF(E20=0,0,H20/E20)</f>
        <v>66666666.6666667</v>
      </c>
    </row>
    <row r="21" customFormat="false" ht="15" hidden="false" customHeight="true" outlineLevel="0" collapsed="false">
      <c r="A21" s="222" t="n">
        <v>17</v>
      </c>
      <c r="B21" s="222"/>
      <c r="C21" s="222" t="s">
        <v>355</v>
      </c>
      <c r="D21" s="222" t="n">
        <v>4500</v>
      </c>
      <c r="E21" s="231" t="n">
        <v>1.2</v>
      </c>
      <c r="F21" s="232" t="n">
        <f aca="false">G20</f>
        <v>17.3</v>
      </c>
      <c r="G21" s="232" t="n">
        <f aca="false">F21+E21</f>
        <v>18.5</v>
      </c>
      <c r="H21" s="233" t="n">
        <v>80000000</v>
      </c>
      <c r="I21" s="234" t="n">
        <f aca="false">IF(E21=0,0,H21/E21)</f>
        <v>66666666.6666667</v>
      </c>
    </row>
    <row r="22" customFormat="false" ht="15" hidden="false" customHeight="true" outlineLevel="0" collapsed="false">
      <c r="A22" s="222" t="n">
        <v>18</v>
      </c>
      <c r="B22" s="222" t="s">
        <v>270</v>
      </c>
      <c r="C22" s="222" t="s">
        <v>270</v>
      </c>
      <c r="D22" s="222" t="n">
        <v>4500</v>
      </c>
      <c r="E22" s="231" t="n">
        <v>1</v>
      </c>
      <c r="F22" s="232" t="n">
        <f aca="false">G21</f>
        <v>18.5</v>
      </c>
      <c r="G22" s="232" t="n">
        <f aca="false">F22+E22</f>
        <v>19.5</v>
      </c>
      <c r="H22" s="233" t="n">
        <v>168000000</v>
      </c>
      <c r="I22" s="234" t="n">
        <f aca="false">IF(E22=0,0,H22/E22)</f>
        <v>168000000</v>
      </c>
    </row>
    <row r="23" customFormat="false" ht="15" hidden="false" customHeight="true" outlineLevel="0" collapsed="false">
      <c r="A23" s="222" t="n">
        <v>19</v>
      </c>
      <c r="B23" s="222" t="s">
        <v>271</v>
      </c>
      <c r="C23" s="222" t="s">
        <v>271</v>
      </c>
      <c r="D23" s="222" t="n">
        <v>4500</v>
      </c>
      <c r="E23" s="231" t="n">
        <v>1</v>
      </c>
      <c r="F23" s="232" t="n">
        <f aca="false">G22</f>
        <v>19.5</v>
      </c>
      <c r="G23" s="232" t="n">
        <f aca="false">F23+E23</f>
        <v>20.5</v>
      </c>
      <c r="H23" s="233" t="n">
        <v>33000000</v>
      </c>
      <c r="I23" s="234" t="n">
        <f aca="false">IF(E23=0,0,H23/E23)</f>
        <v>33000000</v>
      </c>
    </row>
    <row r="24" customFormat="false" ht="15.75" hidden="false" customHeight="true" outlineLevel="0" collapsed="false"/>
    <row r="25" customFormat="false" ht="15" hidden="false" customHeight="true" outlineLevel="0" collapsed="false">
      <c r="B25" s="228" t="s">
        <v>272</v>
      </c>
      <c r="C25" s="228" t="s">
        <v>273</v>
      </c>
      <c r="D25" s="228"/>
      <c r="G25" s="235" t="n">
        <f aca="false">G23</f>
        <v>20.5</v>
      </c>
      <c r="H25" s="236" t="n">
        <f aca="false">SUM(H5:H23)</f>
        <v>806200000</v>
      </c>
    </row>
    <row r="26" customFormat="false" ht="15.75" hidden="false" customHeight="true" outlineLevel="0" collapsed="false"/>
    <row r="27" customFormat="false" ht="15" hidden="false" customHeight="true" outlineLevel="0" collapsed="false">
      <c r="A27" s="219" t="s">
        <v>274</v>
      </c>
      <c r="B27" s="219"/>
      <c r="C27" s="219"/>
      <c r="D27" s="219"/>
      <c r="E27" s="219"/>
      <c r="F27" s="219"/>
      <c r="G27" s="219"/>
      <c r="H27" s="219"/>
      <c r="I27" s="219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I1"/>
    <mergeCell ref="A2:I2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237" t="s">
        <v>356</v>
      </c>
    </row>
    <row r="2" customFormat="false" ht="23.85" hidden="false" customHeight="false" outlineLevel="0" collapsed="false">
      <c r="A2" s="238" t="s">
        <v>357</v>
      </c>
      <c r="B2" s="238" t="s">
        <v>358</v>
      </c>
      <c r="C2" s="238" t="s">
        <v>359</v>
      </c>
      <c r="D2" s="238" t="s">
        <v>360</v>
      </c>
      <c r="P2" s="238"/>
      <c r="Q2" s="238" t="s">
        <v>361</v>
      </c>
      <c r="R2" s="238" t="s">
        <v>362</v>
      </c>
      <c r="S2" s="238" t="s">
        <v>363</v>
      </c>
      <c r="T2" s="238" t="s">
        <v>364</v>
      </c>
    </row>
    <row r="3" customFormat="false" ht="31.3" hidden="false" customHeight="false" outlineLevel="0" collapsed="false">
      <c r="A3" s="239" t="s">
        <v>365</v>
      </c>
      <c r="B3" s="240" t="n">
        <v>0.4</v>
      </c>
      <c r="C3" s="241" t="s">
        <v>366</v>
      </c>
      <c r="D3" s="241" t="s">
        <v>367</v>
      </c>
      <c r="E3" s="239" t="s">
        <v>368</v>
      </c>
      <c r="F3" s="12" t="e">
        <f aca="false">E3/4</f>
        <v>#VALUE!</v>
      </c>
      <c r="P3" s="239" t="s">
        <v>368</v>
      </c>
      <c r="Q3" s="240" t="n">
        <v>0.4</v>
      </c>
      <c r="R3" s="241" t="s">
        <v>369</v>
      </c>
      <c r="S3" s="241" t="s">
        <v>370</v>
      </c>
      <c r="T3" s="241" t="s">
        <v>371</v>
      </c>
    </row>
    <row r="4" customFormat="false" ht="23.85" hidden="false" customHeight="false" outlineLevel="0" collapsed="false">
      <c r="A4" s="239" t="s">
        <v>372</v>
      </c>
      <c r="B4" s="240" t="n">
        <v>0.35</v>
      </c>
      <c r="C4" s="241" t="s">
        <v>373</v>
      </c>
      <c r="D4" s="241" t="s">
        <v>374</v>
      </c>
      <c r="E4" s="239" t="s">
        <v>375</v>
      </c>
      <c r="P4" s="239" t="s">
        <v>375</v>
      </c>
      <c r="Q4" s="240" t="n">
        <v>0.35</v>
      </c>
      <c r="R4" s="241" t="s">
        <v>376</v>
      </c>
      <c r="S4" s="241" t="s">
        <v>377</v>
      </c>
      <c r="T4" s="241" t="s">
        <v>378</v>
      </c>
    </row>
    <row r="5" customFormat="false" ht="23.85" hidden="false" customHeight="false" outlineLevel="0" collapsed="false">
      <c r="A5" s="239" t="s">
        <v>379</v>
      </c>
      <c r="B5" s="240" t="n">
        <v>0.15</v>
      </c>
      <c r="C5" s="241" t="s">
        <v>380</v>
      </c>
      <c r="D5" s="241" t="s">
        <v>381</v>
      </c>
      <c r="E5" s="239" t="s">
        <v>382</v>
      </c>
      <c r="P5" s="239" t="s">
        <v>382</v>
      </c>
      <c r="Q5" s="240" t="n">
        <v>0.15</v>
      </c>
      <c r="R5" s="241" t="s">
        <v>383</v>
      </c>
      <c r="S5" s="241" t="s">
        <v>384</v>
      </c>
      <c r="T5" s="241" t="s">
        <v>385</v>
      </c>
    </row>
    <row r="6" customFormat="false" ht="23.85" hidden="false" customHeight="false" outlineLevel="0" collapsed="false">
      <c r="A6" s="239" t="s">
        <v>386</v>
      </c>
      <c r="B6" s="240" t="n">
        <v>0.07</v>
      </c>
      <c r="C6" s="241" t="s">
        <v>387</v>
      </c>
      <c r="D6" s="241" t="s">
        <v>388</v>
      </c>
      <c r="E6" s="239" t="s">
        <v>389</v>
      </c>
      <c r="P6" s="239" t="s">
        <v>389</v>
      </c>
      <c r="Q6" s="240" t="n">
        <v>0.07</v>
      </c>
      <c r="R6" s="241" t="s">
        <v>390</v>
      </c>
      <c r="S6" s="241" t="s">
        <v>391</v>
      </c>
      <c r="T6" s="241" t="s">
        <v>392</v>
      </c>
    </row>
    <row r="7" customFormat="false" ht="31.3" hidden="false" customHeight="false" outlineLevel="0" collapsed="false">
      <c r="A7" s="239" t="s">
        <v>393</v>
      </c>
      <c r="B7" s="240" t="n">
        <v>0.03</v>
      </c>
      <c r="C7" s="241" t="s">
        <v>394</v>
      </c>
      <c r="D7" s="241" t="s">
        <v>395</v>
      </c>
      <c r="E7" s="239" t="s">
        <v>396</v>
      </c>
      <c r="P7" s="239" t="s">
        <v>396</v>
      </c>
      <c r="Q7" s="240" t="n">
        <v>0.03</v>
      </c>
      <c r="R7" s="241" t="s">
        <v>397</v>
      </c>
      <c r="S7" s="241" t="s">
        <v>398</v>
      </c>
      <c r="T7" s="241" t="s">
        <v>399</v>
      </c>
    </row>
    <row r="8" customFormat="false" ht="23.85" hidden="false" customHeight="false" outlineLevel="0" collapsed="false">
      <c r="A8" s="239" t="s">
        <v>400</v>
      </c>
      <c r="B8" s="242" t="n">
        <v>1</v>
      </c>
      <c r="C8" s="239" t="s">
        <v>401</v>
      </c>
      <c r="D8" s="239" t="s">
        <v>402</v>
      </c>
      <c r="E8" s="239" t="s">
        <v>403</v>
      </c>
      <c r="P8" s="239" t="s">
        <v>403</v>
      </c>
      <c r="Q8" s="242" t="n">
        <v>1</v>
      </c>
      <c r="R8" s="239" t="s">
        <v>404</v>
      </c>
      <c r="S8" s="239" t="s">
        <v>405</v>
      </c>
      <c r="T8" s="239" t="s">
        <v>406</v>
      </c>
    </row>
    <row r="9" customFormat="false" ht="14.25" hidden="false" customHeight="false" outlineLevel="0" collapsed="false">
      <c r="P9" s="243" t="s">
        <v>407</v>
      </c>
    </row>
    <row r="10" customFormat="false" ht="15" hidden="false" customHeight="false" outlineLevel="0" collapsed="false">
      <c r="A10" s="237" t="s">
        <v>408</v>
      </c>
    </row>
    <row r="11" customFormat="false" ht="15" hidden="false" customHeight="false" outlineLevel="0" collapsed="false">
      <c r="A11" s="244" t="s">
        <v>409</v>
      </c>
      <c r="P11" s="237" t="s">
        <v>410</v>
      </c>
    </row>
    <row r="12" customFormat="false" ht="14.25" hidden="false" customHeight="false" outlineLevel="0" collapsed="false">
      <c r="A12" s="244" t="s">
        <v>411</v>
      </c>
      <c r="P12" s="244" t="s">
        <v>412</v>
      </c>
    </row>
    <row r="13" customFormat="false" ht="14.25" hidden="false" customHeight="false" outlineLevel="0" collapsed="false">
      <c r="A13" s="244" t="s">
        <v>413</v>
      </c>
      <c r="P13" s="244" t="s">
        <v>414</v>
      </c>
    </row>
    <row r="14" customFormat="false" ht="14.25" hidden="false" customHeight="false" outlineLevel="0" collapsed="false">
      <c r="A14" s="244" t="s">
        <v>415</v>
      </c>
      <c r="P14" s="244" t="s">
        <v>416</v>
      </c>
    </row>
    <row r="15" customFormat="false" ht="14.25" hidden="false" customHeight="false" outlineLevel="0" collapsed="false">
      <c r="A15" s="244" t="s">
        <v>417</v>
      </c>
    </row>
    <row r="17" customFormat="false" ht="14.25" hidden="false" customHeight="false" outlineLevel="0" collapsed="false">
      <c r="A17" s="245" t="s">
        <v>418</v>
      </c>
    </row>
    <row r="18" customFormat="false" ht="14.25" hidden="false" customHeight="false" outlineLevel="0" collapsed="false">
      <c r="A18" s="246" t="s">
        <v>419</v>
      </c>
    </row>
    <row r="19" customFormat="false" ht="14.25" hidden="false" customHeight="false" outlineLevel="0" collapsed="false">
      <c r="A19" s="246" t="s">
        <v>420</v>
      </c>
    </row>
    <row r="20" customFormat="false" ht="14.25" hidden="false" customHeight="false" outlineLevel="0" collapsed="false">
      <c r="A20" s="246" t="s">
        <v>421</v>
      </c>
    </row>
    <row r="21" customFormat="false" ht="14.25" hidden="false" customHeight="false" outlineLevel="0" collapsed="false">
      <c r="A21" s="245" t="s">
        <v>422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5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4" ySplit="3" topLeftCell="G90" activePane="bottomRight" state="frozen"/>
      <selection pane="topLeft" activeCell="A1" activeCellId="0" sqref="A1"/>
      <selection pane="topRight" activeCell="G1" activeCellId="0" sqref="G1"/>
      <selection pane="bottomLeft" activeCell="A90" activeCellId="0" sqref="A90"/>
      <selection pane="bottomRight" activeCell="A1" activeCellId="0" sqref="A1"/>
    </sheetView>
  </sheetViews>
  <sheetFormatPr defaultColWidth="8.77734375" defaultRowHeight="14.25" zeroHeight="false" outlineLevelRow="0" outlineLevelCol="0"/>
  <cols>
    <col collapsed="false" customWidth="false" hidden="false" outlineLevel="0" max="1" min="1" style="247" width="8.77"/>
    <col collapsed="false" customWidth="true" hidden="false" outlineLevel="0" max="2" min="2" style="248" width="88.89"/>
    <col collapsed="false" customWidth="true" hidden="false" outlineLevel="0" max="3" min="3" style="247" width="7.22"/>
    <col collapsed="false" customWidth="true" hidden="false" outlineLevel="0" max="4" min="4" style="249" width="15.66"/>
    <col collapsed="false" customWidth="true" hidden="false" outlineLevel="0" max="5" min="5" style="247" width="13.77"/>
    <col collapsed="false" customWidth="true" hidden="false" outlineLevel="0" max="6" min="6" style="247" width="12.22"/>
    <col collapsed="false" customWidth="true" hidden="false" outlineLevel="0" max="7" min="7" style="247" width="10.21"/>
    <col collapsed="false" customWidth="true" hidden="false" outlineLevel="0" max="8" min="8" style="247" width="15.22"/>
    <col collapsed="false" customWidth="true" hidden="true" outlineLevel="0" max="9" min="9" style="247" width="15.22"/>
    <col collapsed="false" customWidth="true" hidden="false" outlineLevel="0" max="10" min="10" style="247" width="9.11"/>
    <col collapsed="false" customWidth="true" hidden="false" outlineLevel="0" max="11" min="11" style="250" width="13.56"/>
    <col collapsed="false" customWidth="true" hidden="false" outlineLevel="0" max="12" min="12" style="251" width="13.56"/>
    <col collapsed="false" customWidth="true" hidden="false" outlineLevel="0" max="14" min="13" style="252" width="13.56"/>
    <col collapsed="false" customWidth="true" hidden="true" outlineLevel="0" max="15" min="15" style="251" width="13.56"/>
    <col collapsed="false" customWidth="true" hidden="false" outlineLevel="0" max="16" min="16" style="252" width="13.56"/>
    <col collapsed="false" customWidth="true" hidden="true" outlineLevel="0" max="17" min="17" style="253" width="16.56"/>
    <col collapsed="false" customWidth="false" hidden="false" outlineLevel="0" max="18" min="18" style="254" width="8.77"/>
    <col collapsed="false" customWidth="true" hidden="true" outlineLevel="0" max="19" min="19" style="254" width="51.67"/>
    <col collapsed="false" customWidth="false" hidden="false" outlineLevel="0" max="16384" min="20" style="254" width="8.77"/>
  </cols>
  <sheetData>
    <row r="1" customFormat="false" ht="14.25" hidden="false" customHeight="false" outlineLevel="0" collapsed="false">
      <c r="A1" s="255"/>
      <c r="B1" s="256" t="n">
        <f aca="false">'[9]Cash Inflow'!B1</f>
        <v>0</v>
      </c>
      <c r="C1" s="255"/>
      <c r="D1" s="257"/>
      <c r="E1" s="255"/>
    </row>
    <row r="2" customFormat="false" ht="23.1" hidden="false" customHeight="false" outlineLevel="0" collapsed="false">
      <c r="A2" s="258"/>
      <c r="B2" s="259" t="s">
        <v>423</v>
      </c>
      <c r="C2" s="260"/>
      <c r="D2" s="261"/>
      <c r="E2" s="260"/>
      <c r="F2" s="260"/>
      <c r="G2" s="260"/>
      <c r="H2" s="260"/>
      <c r="I2" s="260"/>
      <c r="J2" s="260"/>
      <c r="K2" s="262"/>
      <c r="L2" s="260"/>
      <c r="M2" s="263"/>
      <c r="N2" s="263"/>
      <c r="O2" s="260"/>
      <c r="P2" s="263"/>
      <c r="Q2" s="260"/>
    </row>
    <row r="3" s="247" customFormat="true" ht="14.25" hidden="false" customHeight="false" outlineLevel="0" collapsed="false">
      <c r="A3" s="264"/>
      <c r="B3" s="265" t="s">
        <v>279</v>
      </c>
      <c r="C3" s="264"/>
      <c r="D3" s="266"/>
      <c r="E3" s="264" t="s">
        <v>424</v>
      </c>
      <c r="F3" s="264" t="s">
        <v>425</v>
      </c>
      <c r="G3" s="267" t="s">
        <v>426</v>
      </c>
      <c r="H3" s="264" t="s">
        <v>427</v>
      </c>
      <c r="I3" s="268" t="s">
        <v>427</v>
      </c>
      <c r="J3" s="267"/>
      <c r="K3" s="269" t="s">
        <v>428</v>
      </c>
      <c r="L3" s="264" t="s">
        <v>429</v>
      </c>
      <c r="M3" s="264" t="s">
        <v>247</v>
      </c>
      <c r="N3" s="267" t="s">
        <v>430</v>
      </c>
      <c r="O3" s="267" t="s">
        <v>430</v>
      </c>
      <c r="P3" s="267" t="s">
        <v>431</v>
      </c>
      <c r="Q3" s="270" t="s">
        <v>431</v>
      </c>
    </row>
    <row r="4" customFormat="false" ht="14.25" hidden="false" customHeight="false" outlineLevel="0" collapsed="false">
      <c r="A4" s="264"/>
      <c r="B4" s="265"/>
      <c r="C4" s="264" t="s">
        <v>354</v>
      </c>
      <c r="D4" s="269" t="n">
        <v>4500</v>
      </c>
      <c r="E4" s="264"/>
      <c r="F4" s="264"/>
      <c r="G4" s="264"/>
      <c r="H4" s="264" t="s">
        <v>281</v>
      </c>
      <c r="I4" s="264" t="s">
        <v>282</v>
      </c>
      <c r="J4" s="264"/>
      <c r="K4" s="271"/>
      <c r="L4" s="267"/>
      <c r="M4" s="267"/>
      <c r="N4" s="264" t="s">
        <v>281</v>
      </c>
      <c r="O4" s="264" t="s">
        <v>282</v>
      </c>
      <c r="P4" s="264" t="s">
        <v>281</v>
      </c>
      <c r="Q4" s="264" t="s">
        <v>282</v>
      </c>
    </row>
    <row r="5" customFormat="false" ht="14.25" hidden="false" customHeight="false" outlineLevel="0" collapsed="false">
      <c r="A5" s="264"/>
      <c r="B5" s="265" t="s">
        <v>432</v>
      </c>
      <c r="C5" s="264"/>
      <c r="D5" s="269"/>
      <c r="E5" s="264"/>
      <c r="F5" s="264"/>
      <c r="G5" s="264"/>
      <c r="H5" s="272"/>
      <c r="I5" s="264"/>
      <c r="J5" s="264"/>
      <c r="K5" s="271"/>
      <c r="L5" s="267"/>
      <c r="M5" s="267"/>
      <c r="N5" s="267"/>
      <c r="O5" s="267"/>
      <c r="P5" s="267"/>
      <c r="Q5" s="270" t="n">
        <f aca="false">SUM(Q7:Q12)</f>
        <v>36174007.125</v>
      </c>
    </row>
    <row r="6" customFormat="false" ht="14.25" hidden="false" customHeight="false" outlineLevel="0" collapsed="false">
      <c r="A6" s="273"/>
      <c r="B6" s="274" t="s">
        <v>277</v>
      </c>
      <c r="C6" s="275"/>
      <c r="D6" s="276"/>
      <c r="E6" s="275"/>
      <c r="F6" s="275"/>
      <c r="G6" s="275"/>
      <c r="H6" s="277"/>
      <c r="I6" s="273"/>
      <c r="J6" s="275"/>
      <c r="K6" s="278"/>
      <c r="L6" s="279"/>
      <c r="M6" s="279"/>
      <c r="N6" s="279"/>
      <c r="O6" s="279"/>
      <c r="P6" s="279"/>
      <c r="Q6" s="280"/>
    </row>
    <row r="7" customFormat="false" ht="28.35" hidden="false" customHeight="false" outlineLevel="0" collapsed="false">
      <c r="A7" s="277" t="n">
        <v>1.1</v>
      </c>
      <c r="B7" s="281" t="s">
        <v>433</v>
      </c>
      <c r="C7" s="277" t="s">
        <v>434</v>
      </c>
      <c r="D7" s="282" t="n">
        <v>0.1</v>
      </c>
      <c r="E7" s="277" t="n">
        <v>0.1</v>
      </c>
      <c r="F7" s="277" t="s">
        <v>285</v>
      </c>
      <c r="G7" s="283" t="n">
        <v>0.04</v>
      </c>
      <c r="H7" s="284" t="n">
        <f aca="false">D7*$D$4</f>
        <v>450</v>
      </c>
      <c r="I7" s="284" t="n">
        <f aca="false">E7*$D$4</f>
        <v>450</v>
      </c>
      <c r="J7" s="283" t="s">
        <v>435</v>
      </c>
      <c r="K7" s="285" t="n">
        <v>2300</v>
      </c>
      <c r="L7" s="286" t="n">
        <v>500</v>
      </c>
      <c r="M7" s="287" t="n">
        <f aca="false">K7+L7</f>
        <v>2800</v>
      </c>
      <c r="N7" s="287" t="n">
        <f aca="false">H7*(1+G7)</f>
        <v>468</v>
      </c>
      <c r="O7" s="286" t="n">
        <f aca="false">I7*(1+G7)</f>
        <v>468</v>
      </c>
      <c r="P7" s="287" t="n">
        <f aca="false">M7*N7</f>
        <v>1310400</v>
      </c>
      <c r="Q7" s="288" t="n">
        <f aca="false">K7*O7</f>
        <v>1076400</v>
      </c>
    </row>
    <row r="8" customFormat="false" ht="41.75" hidden="false" customHeight="false" outlineLevel="0" collapsed="false">
      <c r="A8" s="277" t="n">
        <v>1.2</v>
      </c>
      <c r="B8" s="281" t="s">
        <v>436</v>
      </c>
      <c r="C8" s="277" t="s">
        <v>434</v>
      </c>
      <c r="D8" s="282" t="n">
        <v>1</v>
      </c>
      <c r="E8" s="277" t="n">
        <v>0.9</v>
      </c>
      <c r="F8" s="277" t="s">
        <v>285</v>
      </c>
      <c r="G8" s="283" t="n">
        <v>0.04</v>
      </c>
      <c r="H8" s="284" t="n">
        <f aca="false">D8*$D$4</f>
        <v>4500</v>
      </c>
      <c r="I8" s="284" t="n">
        <f aca="false">E8*$D$4</f>
        <v>4050</v>
      </c>
      <c r="J8" s="283" t="s">
        <v>435</v>
      </c>
      <c r="K8" s="285" t="n">
        <v>2600</v>
      </c>
      <c r="L8" s="286" t="n">
        <v>500</v>
      </c>
      <c r="M8" s="287" t="n">
        <f aca="false">K8+L8</f>
        <v>3100</v>
      </c>
      <c r="N8" s="287" t="n">
        <f aca="false">H8*(1+G8)</f>
        <v>4680</v>
      </c>
      <c r="O8" s="286" t="n">
        <f aca="false">I8*(1+G8)</f>
        <v>4212</v>
      </c>
      <c r="P8" s="287" t="n">
        <f aca="false">M8*N8</f>
        <v>14508000</v>
      </c>
      <c r="Q8" s="288" t="n">
        <f aca="false">K8*O8</f>
        <v>10951200</v>
      </c>
    </row>
    <row r="9" customFormat="false" ht="28.35" hidden="false" customHeight="false" outlineLevel="0" collapsed="false">
      <c r="A9" s="277" t="n">
        <v>1.3</v>
      </c>
      <c r="B9" s="281" t="s">
        <v>437</v>
      </c>
      <c r="C9" s="277" t="s">
        <v>434</v>
      </c>
      <c r="D9" s="282" t="n">
        <v>0.1</v>
      </c>
      <c r="E9" s="277" t="n">
        <v>0.1</v>
      </c>
      <c r="F9" s="277" t="s">
        <v>285</v>
      </c>
      <c r="G9" s="283" t="n">
        <v>0.04</v>
      </c>
      <c r="H9" s="284" t="n">
        <f aca="false">D9*$D$4</f>
        <v>450</v>
      </c>
      <c r="I9" s="284" t="n">
        <f aca="false">E9*$D$4</f>
        <v>450</v>
      </c>
      <c r="J9" s="283" t="s">
        <v>435</v>
      </c>
      <c r="K9" s="285" t="n">
        <v>2300</v>
      </c>
      <c r="L9" s="286" t="n">
        <v>850</v>
      </c>
      <c r="M9" s="287" t="n">
        <f aca="false">K9+L9</f>
        <v>3150</v>
      </c>
      <c r="N9" s="287" t="n">
        <f aca="false">H9*(1+G9)</f>
        <v>468</v>
      </c>
      <c r="O9" s="286" t="n">
        <f aca="false">I9*(1+G9)</f>
        <v>468</v>
      </c>
      <c r="P9" s="287" t="n">
        <f aca="false">M9*N9</f>
        <v>1474200</v>
      </c>
      <c r="Q9" s="288" t="n">
        <f aca="false">K9*O9</f>
        <v>1076400</v>
      </c>
    </row>
    <row r="10" customFormat="false" ht="28.35" hidden="false" customHeight="false" outlineLevel="0" collapsed="false">
      <c r="A10" s="277" t="n">
        <v>1.4</v>
      </c>
      <c r="B10" s="281" t="s">
        <v>438</v>
      </c>
      <c r="C10" s="277" t="s">
        <v>434</v>
      </c>
      <c r="D10" s="282" t="n">
        <v>0.089</v>
      </c>
      <c r="E10" s="277" t="n">
        <v>0.078</v>
      </c>
      <c r="F10" s="277" t="s">
        <v>285</v>
      </c>
      <c r="G10" s="283" t="n">
        <v>0.04</v>
      </c>
      <c r="H10" s="284" t="n">
        <f aca="false">D10*$D$4</f>
        <v>400.5</v>
      </c>
      <c r="I10" s="284" t="n">
        <f aca="false">E10*$D$4</f>
        <v>351</v>
      </c>
      <c r="J10" s="283" t="s">
        <v>435</v>
      </c>
      <c r="K10" s="285" t="n">
        <v>2600</v>
      </c>
      <c r="L10" s="286" t="n">
        <v>950</v>
      </c>
      <c r="M10" s="287" t="n">
        <f aca="false">K10+L10</f>
        <v>3550</v>
      </c>
      <c r="N10" s="287" t="n">
        <f aca="false">H10*(1+G10)</f>
        <v>416.52</v>
      </c>
      <c r="O10" s="286" t="n">
        <f aca="false">I10*(1+G10)</f>
        <v>365.04</v>
      </c>
      <c r="P10" s="287" t="n">
        <f aca="false">M10*N10</f>
        <v>1478646</v>
      </c>
      <c r="Q10" s="288" t="n">
        <f aca="false">K10*O10</f>
        <v>949104</v>
      </c>
    </row>
    <row r="11" customFormat="false" ht="41.75" hidden="false" customHeight="false" outlineLevel="0" collapsed="false">
      <c r="A11" s="277" t="n">
        <v>1.5</v>
      </c>
      <c r="B11" s="281" t="s">
        <v>439</v>
      </c>
      <c r="C11" s="277" t="s">
        <v>434</v>
      </c>
      <c r="D11" s="282" t="n">
        <v>0.24</v>
      </c>
      <c r="E11" s="277" t="n">
        <v>0.2</v>
      </c>
      <c r="F11" s="277" t="s">
        <v>285</v>
      </c>
      <c r="G11" s="283" t="n">
        <v>0.04</v>
      </c>
      <c r="H11" s="284" t="n">
        <f aca="false">D11*$D$4</f>
        <v>1080</v>
      </c>
      <c r="I11" s="284" t="n">
        <f aca="false">E11*$D$4</f>
        <v>900</v>
      </c>
      <c r="J11" s="283" t="s">
        <v>435</v>
      </c>
      <c r="K11" s="285" t="n">
        <v>2600</v>
      </c>
      <c r="L11" s="286" t="n">
        <v>700</v>
      </c>
      <c r="M11" s="287" t="n">
        <f aca="false">K11+L11</f>
        <v>3300</v>
      </c>
      <c r="N11" s="287" t="n">
        <f aca="false">H11*(1+G11)</f>
        <v>1123.2</v>
      </c>
      <c r="O11" s="286" t="n">
        <f aca="false">I11*(1+G11)</f>
        <v>936</v>
      </c>
      <c r="P11" s="287" t="n">
        <f aca="false">M11*N11</f>
        <v>3706560</v>
      </c>
      <c r="Q11" s="288" t="n">
        <f aca="false">K11*O11</f>
        <v>2433600</v>
      </c>
    </row>
    <row r="12" customFormat="false" ht="14.25" hidden="false" customHeight="false" outlineLevel="0" collapsed="false">
      <c r="A12" s="277" t="n">
        <v>1.6</v>
      </c>
      <c r="B12" s="281" t="s">
        <v>440</v>
      </c>
      <c r="C12" s="277" t="s">
        <v>441</v>
      </c>
      <c r="D12" s="282" t="n">
        <v>197.77</v>
      </c>
      <c r="E12" s="277" t="n">
        <v>111.11</v>
      </c>
      <c r="F12" s="277" t="s">
        <v>300</v>
      </c>
      <c r="G12" s="283" t="n">
        <v>0.05</v>
      </c>
      <c r="H12" s="284" t="n">
        <f aca="false">D12*$D$4/1000</f>
        <v>889.965</v>
      </c>
      <c r="I12" s="284" t="n">
        <f aca="false">E12*$D$4/1000</f>
        <v>499.995</v>
      </c>
      <c r="J12" s="283" t="s">
        <v>442</v>
      </c>
      <c r="K12" s="285" t="n">
        <v>37500</v>
      </c>
      <c r="L12" s="286" t="n">
        <v>3000</v>
      </c>
      <c r="M12" s="287" t="n">
        <f aca="false">K12+L12</f>
        <v>40500</v>
      </c>
      <c r="N12" s="287" t="n">
        <f aca="false">H12*(1+G12)</f>
        <v>934.46325</v>
      </c>
      <c r="O12" s="286" t="n">
        <f aca="false">I12*(1+G12)</f>
        <v>524.99475</v>
      </c>
      <c r="P12" s="287" t="n">
        <f aca="false">M12*N12</f>
        <v>37845761.625</v>
      </c>
      <c r="Q12" s="288" t="n">
        <f aca="false">K12*O12</f>
        <v>19687303.125</v>
      </c>
    </row>
    <row r="13" customFormat="false" ht="28.35" hidden="true" customHeight="false" outlineLevel="0" collapsed="false">
      <c r="A13" s="277" t="n">
        <v>1.7</v>
      </c>
      <c r="B13" s="281" t="s">
        <v>443</v>
      </c>
      <c r="C13" s="277" t="s">
        <v>441</v>
      </c>
      <c r="D13" s="282" t="n">
        <v>0</v>
      </c>
      <c r="E13" s="277" t="n">
        <v>8.5</v>
      </c>
      <c r="F13" s="277" t="s">
        <v>300</v>
      </c>
      <c r="G13" s="283" t="n">
        <v>0.05</v>
      </c>
      <c r="H13" s="284" t="s">
        <v>297</v>
      </c>
      <c r="I13" s="284" t="n">
        <f aca="false">E13*$D$4/1000</f>
        <v>38.25</v>
      </c>
      <c r="J13" s="283" t="s">
        <v>442</v>
      </c>
      <c r="K13" s="285" t="n">
        <v>37500</v>
      </c>
      <c r="L13" s="286" t="n">
        <v>3000</v>
      </c>
      <c r="M13" s="287" t="n">
        <f aca="false">K13+L13</f>
        <v>40500</v>
      </c>
      <c r="N13" s="287"/>
      <c r="O13" s="286" t="n">
        <f aca="false">I13*(1+G13)</f>
        <v>40.1625</v>
      </c>
      <c r="P13" s="287" t="n">
        <f aca="false">M13*N13</f>
        <v>0</v>
      </c>
      <c r="Q13" s="288" t="n">
        <f aca="false">K13*O13</f>
        <v>1506093.75</v>
      </c>
    </row>
    <row r="14" customFormat="false" ht="14.25" hidden="false" customHeight="false" outlineLevel="0" collapsed="false">
      <c r="A14" s="289"/>
      <c r="B14" s="290"/>
      <c r="C14" s="289"/>
      <c r="D14" s="291"/>
      <c r="E14" s="289"/>
      <c r="F14" s="289"/>
      <c r="G14" s="289"/>
      <c r="H14" s="292"/>
      <c r="I14" s="289"/>
      <c r="J14" s="289"/>
      <c r="K14" s="293"/>
      <c r="L14" s="294"/>
      <c r="M14" s="294"/>
      <c r="N14" s="294"/>
      <c r="O14" s="294"/>
      <c r="P14" s="294" t="n">
        <f aca="false">SUM(P7:P13)</f>
        <v>60323567.625</v>
      </c>
      <c r="Q14" s="280" t="n">
        <f aca="false">K14*O14</f>
        <v>0</v>
      </c>
    </row>
    <row r="15" customFormat="false" ht="14.25" hidden="false" customHeight="false" outlineLevel="0" collapsed="false">
      <c r="A15" s="264"/>
      <c r="B15" s="265" t="s">
        <v>444</v>
      </c>
      <c r="C15" s="264"/>
      <c r="D15" s="269" t="n">
        <v>4500</v>
      </c>
      <c r="E15" s="264"/>
      <c r="F15" s="264"/>
      <c r="G15" s="264"/>
      <c r="H15" s="272"/>
      <c r="I15" s="264"/>
      <c r="J15" s="264"/>
      <c r="K15" s="271"/>
      <c r="L15" s="267"/>
      <c r="M15" s="267"/>
      <c r="N15" s="267"/>
      <c r="O15" s="267"/>
      <c r="P15" s="267"/>
      <c r="Q15" s="270" t="n">
        <f aca="false">SUM(Q7:Q14)</f>
        <v>37680100.875</v>
      </c>
    </row>
    <row r="16" customFormat="false" ht="14.25" hidden="false" customHeight="false" outlineLevel="0" collapsed="false">
      <c r="A16" s="273"/>
      <c r="B16" s="274" t="s">
        <v>303</v>
      </c>
      <c r="C16" s="275"/>
      <c r="D16" s="276"/>
      <c r="E16" s="275"/>
      <c r="F16" s="275"/>
      <c r="G16" s="275"/>
      <c r="H16" s="295"/>
      <c r="I16" s="275"/>
      <c r="J16" s="275"/>
      <c r="K16" s="278"/>
      <c r="L16" s="279"/>
      <c r="M16" s="279"/>
      <c r="N16" s="279"/>
      <c r="O16" s="279"/>
      <c r="P16" s="279"/>
      <c r="Q16" s="280" t="n">
        <f aca="false">K16*O16</f>
        <v>0</v>
      </c>
    </row>
    <row r="17" customFormat="false" ht="28.35" hidden="false" customHeight="false" outlineLevel="0" collapsed="false">
      <c r="A17" s="277" t="n">
        <v>2.1</v>
      </c>
      <c r="B17" s="281" t="s">
        <v>445</v>
      </c>
      <c r="C17" s="277" t="s">
        <v>434</v>
      </c>
      <c r="D17" s="282" t="n">
        <v>0.084</v>
      </c>
      <c r="E17" s="277" t="n">
        <v>0.073</v>
      </c>
      <c r="F17" s="277" t="s">
        <v>285</v>
      </c>
      <c r="G17" s="283" t="n">
        <v>0.04</v>
      </c>
      <c r="H17" s="284" t="n">
        <f aca="false">D17*$D$15</f>
        <v>378</v>
      </c>
      <c r="I17" s="284" t="n">
        <f aca="false">E17*$D$4</f>
        <v>328.5</v>
      </c>
      <c r="J17" s="283" t="s">
        <v>435</v>
      </c>
      <c r="K17" s="285" t="n">
        <f aca="false">K8</f>
        <v>2600</v>
      </c>
      <c r="L17" s="286" t="n">
        <v>950</v>
      </c>
      <c r="M17" s="287" t="n">
        <f aca="false">K17+L17</f>
        <v>3550</v>
      </c>
      <c r="N17" s="287" t="n">
        <f aca="false">H17*(1+G17)</f>
        <v>393.12</v>
      </c>
      <c r="O17" s="286" t="n">
        <f aca="false">I17*(1+G17)</f>
        <v>341.64</v>
      </c>
      <c r="P17" s="287" t="n">
        <f aca="false">M17*N17</f>
        <v>1395576</v>
      </c>
      <c r="Q17" s="288" t="n">
        <f aca="false">K17*O17</f>
        <v>888264</v>
      </c>
    </row>
    <row r="18" customFormat="false" ht="28.35" hidden="false" customHeight="false" outlineLevel="0" collapsed="false">
      <c r="A18" s="277" t="n">
        <v>2.2</v>
      </c>
      <c r="B18" s="281" t="s">
        <v>446</v>
      </c>
      <c r="C18" s="277" t="s">
        <v>434</v>
      </c>
      <c r="D18" s="282" t="n">
        <v>0.23</v>
      </c>
      <c r="E18" s="277" t="n">
        <v>0.19</v>
      </c>
      <c r="F18" s="277" t="s">
        <v>285</v>
      </c>
      <c r="G18" s="283" t="n">
        <v>0.04</v>
      </c>
      <c r="H18" s="284" t="n">
        <f aca="false">D18*$D$15</f>
        <v>1035</v>
      </c>
      <c r="I18" s="284" t="n">
        <f aca="false">E18*$D$4</f>
        <v>855</v>
      </c>
      <c r="J18" s="283" t="s">
        <v>435</v>
      </c>
      <c r="K18" s="285" t="n">
        <f aca="false">K8</f>
        <v>2600</v>
      </c>
      <c r="L18" s="286" t="n">
        <v>700</v>
      </c>
      <c r="M18" s="287" t="n">
        <f aca="false">K18+L18</f>
        <v>3300</v>
      </c>
      <c r="N18" s="287" t="n">
        <f aca="false">H18*(1+G18)</f>
        <v>1076.4</v>
      </c>
      <c r="O18" s="286" t="n">
        <f aca="false">I18*(1+G18)</f>
        <v>889.2</v>
      </c>
      <c r="P18" s="287" t="n">
        <f aca="false">M18*N18</f>
        <v>3552120</v>
      </c>
      <c r="Q18" s="288" t="n">
        <f aca="false">K18*O18</f>
        <v>2311920</v>
      </c>
    </row>
    <row r="19" customFormat="false" ht="14.25" hidden="false" customHeight="false" outlineLevel="0" collapsed="false">
      <c r="A19" s="277" t="n">
        <v>2.3</v>
      </c>
      <c r="B19" s="281" t="s">
        <v>447</v>
      </c>
      <c r="C19" s="277" t="s">
        <v>441</v>
      </c>
      <c r="D19" s="282" t="n">
        <v>44</v>
      </c>
      <c r="E19" s="277" t="n">
        <v>25.55</v>
      </c>
      <c r="F19" s="277" t="s">
        <v>300</v>
      </c>
      <c r="G19" s="283" t="n">
        <v>0.05</v>
      </c>
      <c r="H19" s="284" t="n">
        <f aca="false">D19*$D$15/1000</f>
        <v>198</v>
      </c>
      <c r="I19" s="284" t="n">
        <f aca="false">E19*$D$4/1000</f>
        <v>114.975</v>
      </c>
      <c r="J19" s="283" t="s">
        <v>442</v>
      </c>
      <c r="K19" s="285" t="n">
        <v>37500</v>
      </c>
      <c r="L19" s="286" t="n">
        <v>3000</v>
      </c>
      <c r="M19" s="287" t="n">
        <f aca="false">K19+L19</f>
        <v>40500</v>
      </c>
      <c r="N19" s="287" t="n">
        <f aca="false">H19*(1+G19)</f>
        <v>207.9</v>
      </c>
      <c r="O19" s="286" t="n">
        <f aca="false">I19*(1+G19)</f>
        <v>120.72375</v>
      </c>
      <c r="P19" s="287" t="n">
        <f aca="false">M19*N19</f>
        <v>8419950</v>
      </c>
      <c r="Q19" s="288" t="n">
        <f aca="false">K19*O19</f>
        <v>4527140.625</v>
      </c>
    </row>
    <row r="20" customFormat="false" ht="28.35" hidden="true" customHeight="false" outlineLevel="0" collapsed="false">
      <c r="A20" s="277" t="n">
        <v>2.4</v>
      </c>
      <c r="B20" s="281" t="s">
        <v>448</v>
      </c>
      <c r="C20" s="277" t="s">
        <v>441</v>
      </c>
      <c r="D20" s="282" t="n">
        <v>0</v>
      </c>
      <c r="E20" s="277" t="n">
        <v>8.5</v>
      </c>
      <c r="F20" s="277" t="s">
        <v>300</v>
      </c>
      <c r="G20" s="283" t="n">
        <v>0.05</v>
      </c>
      <c r="H20" s="284" t="n">
        <f aca="false">D20*$D$15</f>
        <v>0</v>
      </c>
      <c r="I20" s="284" t="n">
        <f aca="false">E20*$D$4/1000</f>
        <v>38.25</v>
      </c>
      <c r="J20" s="283" t="s">
        <v>442</v>
      </c>
      <c r="K20" s="285" t="n">
        <v>37500</v>
      </c>
      <c r="L20" s="286" t="n">
        <v>3000</v>
      </c>
      <c r="M20" s="287" t="n">
        <f aca="false">K20+L20</f>
        <v>40500</v>
      </c>
      <c r="N20" s="287" t="n">
        <f aca="false">H20*(1+G20)</f>
        <v>0</v>
      </c>
      <c r="O20" s="286" t="n">
        <f aca="false">I20*(1+G20)</f>
        <v>40.1625</v>
      </c>
      <c r="P20" s="287" t="n">
        <f aca="false">M20*N20</f>
        <v>0</v>
      </c>
      <c r="Q20" s="288" t="n">
        <f aca="false">K20*O20</f>
        <v>1506093.75</v>
      </c>
    </row>
    <row r="21" customFormat="false" ht="14.25" hidden="false" customHeight="false" outlineLevel="0" collapsed="false">
      <c r="A21" s="289"/>
      <c r="B21" s="290"/>
      <c r="C21" s="289"/>
      <c r="D21" s="291"/>
      <c r="E21" s="289"/>
      <c r="F21" s="289"/>
      <c r="G21" s="289"/>
      <c r="H21" s="292"/>
      <c r="I21" s="289"/>
      <c r="J21" s="289"/>
      <c r="K21" s="293"/>
      <c r="L21" s="294"/>
      <c r="M21" s="294"/>
      <c r="N21" s="294"/>
      <c r="O21" s="294"/>
      <c r="P21" s="294" t="n">
        <f aca="false">SUM(P17:P20)</f>
        <v>13367646</v>
      </c>
      <c r="Q21" s="280" t="n">
        <f aca="false">K21*O21</f>
        <v>0</v>
      </c>
    </row>
    <row r="22" s="296" customFormat="true" ht="14.25" hidden="false" customHeight="false" outlineLevel="0" collapsed="false">
      <c r="A22" s="264"/>
      <c r="B22" s="265" t="s">
        <v>449</v>
      </c>
      <c r="C22" s="264"/>
      <c r="D22" s="269" t="n">
        <v>4500</v>
      </c>
      <c r="E22" s="264"/>
      <c r="F22" s="264"/>
      <c r="G22" s="264"/>
      <c r="H22" s="272"/>
      <c r="I22" s="264"/>
      <c r="J22" s="264"/>
      <c r="K22" s="271"/>
      <c r="L22" s="267"/>
      <c r="M22" s="267"/>
      <c r="N22" s="267"/>
      <c r="O22" s="267"/>
      <c r="P22" s="267"/>
      <c r="Q22" s="270" t="n">
        <f aca="false">SUM(Q17:Q19)</f>
        <v>7727324.625</v>
      </c>
      <c r="R22" s="254"/>
      <c r="S22" s="254"/>
    </row>
    <row r="23" s="296" customFormat="true" ht="28.35" hidden="false" customHeight="false" outlineLevel="0" collapsed="false">
      <c r="A23" s="277" t="n">
        <v>3.1</v>
      </c>
      <c r="B23" s="281" t="s">
        <v>450</v>
      </c>
      <c r="C23" s="277" t="s">
        <v>434</v>
      </c>
      <c r="D23" s="282" t="n">
        <v>0.078</v>
      </c>
      <c r="E23" s="277" t="n">
        <v>0.069</v>
      </c>
      <c r="F23" s="277" t="s">
        <v>285</v>
      </c>
      <c r="G23" s="283" t="n">
        <v>0.04</v>
      </c>
      <c r="H23" s="284" t="n">
        <f aca="false">D23*$D$22</f>
        <v>351</v>
      </c>
      <c r="I23" s="284" t="n">
        <f aca="false">E23*$D$4</f>
        <v>310.5</v>
      </c>
      <c r="J23" s="283" t="s">
        <v>435</v>
      </c>
      <c r="K23" s="285" t="n">
        <f aca="false">K17</f>
        <v>2600</v>
      </c>
      <c r="L23" s="286" t="n">
        <v>950</v>
      </c>
      <c r="M23" s="287" t="n">
        <f aca="false">K23+L23</f>
        <v>3550</v>
      </c>
      <c r="N23" s="287" t="n">
        <f aca="false">H23*(1+G23)</f>
        <v>365.04</v>
      </c>
      <c r="O23" s="286" t="n">
        <f aca="false">I23*(1+G23)</f>
        <v>322.92</v>
      </c>
      <c r="P23" s="287" t="n">
        <f aca="false">M23*N23</f>
        <v>1295892</v>
      </c>
      <c r="Q23" s="288" t="n">
        <f aca="false">K23*O23</f>
        <v>839592</v>
      </c>
      <c r="R23" s="254"/>
      <c r="S23" s="254"/>
    </row>
    <row r="24" s="296" customFormat="true" ht="28.35" hidden="false" customHeight="false" outlineLevel="0" collapsed="false">
      <c r="A24" s="277" t="n">
        <v>3.2</v>
      </c>
      <c r="B24" s="281" t="s">
        <v>451</v>
      </c>
      <c r="C24" s="277" t="s">
        <v>434</v>
      </c>
      <c r="D24" s="282" t="n">
        <v>0.22</v>
      </c>
      <c r="E24" s="277" t="n">
        <v>0.18</v>
      </c>
      <c r="F24" s="277" t="s">
        <v>285</v>
      </c>
      <c r="G24" s="283" t="n">
        <v>0.04</v>
      </c>
      <c r="H24" s="284" t="n">
        <f aca="false">D24*$D$22</f>
        <v>990</v>
      </c>
      <c r="I24" s="284" t="n">
        <f aca="false">E24*$D$4</f>
        <v>810</v>
      </c>
      <c r="J24" s="283" t="s">
        <v>435</v>
      </c>
      <c r="K24" s="285" t="n">
        <f aca="false">K18</f>
        <v>2600</v>
      </c>
      <c r="L24" s="286" t="n">
        <v>700</v>
      </c>
      <c r="M24" s="287" t="n">
        <f aca="false">K24+L24</f>
        <v>3300</v>
      </c>
      <c r="N24" s="287" t="n">
        <f aca="false">H24*(1+G24)</f>
        <v>1029.6</v>
      </c>
      <c r="O24" s="286" t="n">
        <f aca="false">I24*(1+G24)</f>
        <v>842.4</v>
      </c>
      <c r="P24" s="287" t="n">
        <f aca="false">M24*N24</f>
        <v>3397680</v>
      </c>
      <c r="Q24" s="288" t="n">
        <f aca="false">K24*O24</f>
        <v>2190240</v>
      </c>
      <c r="R24" s="254"/>
      <c r="S24" s="254"/>
    </row>
    <row r="25" s="296" customFormat="true" ht="14.25" hidden="false" customHeight="false" outlineLevel="0" collapsed="false">
      <c r="A25" s="277" t="n">
        <v>3.3</v>
      </c>
      <c r="B25" s="281" t="s">
        <v>452</v>
      </c>
      <c r="C25" s="277" t="s">
        <v>441</v>
      </c>
      <c r="D25" s="282" t="n">
        <v>41.55</v>
      </c>
      <c r="E25" s="277" t="n">
        <v>24</v>
      </c>
      <c r="F25" s="277" t="s">
        <v>300</v>
      </c>
      <c r="G25" s="283" t="n">
        <v>0.05</v>
      </c>
      <c r="H25" s="284" t="n">
        <f aca="false">D25*$D$22/1000</f>
        <v>186.975</v>
      </c>
      <c r="I25" s="284" t="n">
        <f aca="false">E25*$D$4/1000</f>
        <v>108</v>
      </c>
      <c r="J25" s="283" t="s">
        <v>442</v>
      </c>
      <c r="K25" s="285" t="n">
        <v>37500</v>
      </c>
      <c r="L25" s="286" t="n">
        <v>3000</v>
      </c>
      <c r="M25" s="287" t="n">
        <f aca="false">K25+L25</f>
        <v>40500</v>
      </c>
      <c r="N25" s="287" t="n">
        <f aca="false">H25*(1+G25)</f>
        <v>196.32375</v>
      </c>
      <c r="O25" s="286" t="n">
        <f aca="false">I25*(1+G25)</f>
        <v>113.4</v>
      </c>
      <c r="P25" s="287" t="n">
        <f aca="false">M25*N25</f>
        <v>7951111.875</v>
      </c>
      <c r="Q25" s="288" t="n">
        <f aca="false">K25*O25</f>
        <v>4252500</v>
      </c>
      <c r="R25" s="254"/>
      <c r="S25" s="254"/>
    </row>
    <row r="26" s="296" customFormat="true" ht="14.25" hidden="true" customHeight="false" outlineLevel="0" collapsed="false">
      <c r="A26" s="277" t="n">
        <v>3.4</v>
      </c>
      <c r="B26" s="281" t="s">
        <v>453</v>
      </c>
      <c r="C26" s="277" t="s">
        <v>441</v>
      </c>
      <c r="D26" s="282" t="n">
        <v>0</v>
      </c>
      <c r="E26" s="277" t="n">
        <v>8.5</v>
      </c>
      <c r="F26" s="277" t="s">
        <v>296</v>
      </c>
      <c r="G26" s="283" t="n">
        <v>0.05</v>
      </c>
      <c r="H26" s="284" t="n">
        <f aca="false">D26*$D$22</f>
        <v>0</v>
      </c>
      <c r="I26" s="284" t="n">
        <f aca="false">E26*$D$4/1000</f>
        <v>38.25</v>
      </c>
      <c r="J26" s="283" t="s">
        <v>442</v>
      </c>
      <c r="K26" s="285" t="n">
        <v>37500</v>
      </c>
      <c r="L26" s="286" t="n">
        <v>3000</v>
      </c>
      <c r="M26" s="287" t="n">
        <f aca="false">K26+L26</f>
        <v>40500</v>
      </c>
      <c r="N26" s="287" t="n">
        <f aca="false">H26*(1+G26)</f>
        <v>0</v>
      </c>
      <c r="O26" s="286" t="n">
        <f aca="false">I26*(1+G26)</f>
        <v>40.1625</v>
      </c>
      <c r="P26" s="287" t="n">
        <f aca="false">M26*N26</f>
        <v>0</v>
      </c>
      <c r="Q26" s="288" t="n">
        <f aca="false">K26*O26</f>
        <v>1506093.75</v>
      </c>
      <c r="R26" s="254"/>
      <c r="S26" s="254"/>
    </row>
    <row r="27" s="296" customFormat="true" ht="14.25" hidden="false" customHeight="false" outlineLevel="0" collapsed="false">
      <c r="A27" s="289"/>
      <c r="B27" s="290"/>
      <c r="C27" s="289"/>
      <c r="D27" s="291"/>
      <c r="E27" s="289"/>
      <c r="F27" s="289"/>
      <c r="G27" s="289"/>
      <c r="H27" s="292"/>
      <c r="I27" s="289"/>
      <c r="J27" s="289"/>
      <c r="K27" s="293"/>
      <c r="L27" s="294"/>
      <c r="M27" s="294"/>
      <c r="N27" s="294"/>
      <c r="O27" s="294"/>
      <c r="P27" s="294" t="n">
        <f aca="false">SUM(P23:P26)</f>
        <v>12644683.875</v>
      </c>
      <c r="Q27" s="280" t="n">
        <f aca="false">K27*O27</f>
        <v>0</v>
      </c>
      <c r="R27" s="254"/>
      <c r="S27" s="254"/>
    </row>
    <row r="28" s="296" customFormat="true" ht="14.25" hidden="false" customHeight="false" outlineLevel="0" collapsed="false">
      <c r="A28" s="264"/>
      <c r="B28" s="265" t="s">
        <v>454</v>
      </c>
      <c r="C28" s="264"/>
      <c r="D28" s="269" t="n">
        <v>4500</v>
      </c>
      <c r="E28" s="264"/>
      <c r="F28" s="264"/>
      <c r="G28" s="264"/>
      <c r="H28" s="272"/>
      <c r="I28" s="264"/>
      <c r="J28" s="264"/>
      <c r="K28" s="271"/>
      <c r="L28" s="267"/>
      <c r="M28" s="267"/>
      <c r="N28" s="267"/>
      <c r="O28" s="267"/>
      <c r="P28" s="267"/>
      <c r="Q28" s="270" t="n">
        <f aca="false">SUM(Q23:Q27)</f>
        <v>8788425.75</v>
      </c>
      <c r="R28" s="254"/>
      <c r="S28" s="254"/>
    </row>
    <row r="29" s="296" customFormat="true" ht="28.35" hidden="false" customHeight="false" outlineLevel="0" collapsed="false">
      <c r="A29" s="277" t="n">
        <v>4.1</v>
      </c>
      <c r="B29" s="281" t="s">
        <v>455</v>
      </c>
      <c r="C29" s="277" t="s">
        <v>434</v>
      </c>
      <c r="D29" s="282" t="n">
        <v>0.069</v>
      </c>
      <c r="E29" s="277" t="n">
        <v>0.06</v>
      </c>
      <c r="F29" s="277" t="s">
        <v>285</v>
      </c>
      <c r="G29" s="283" t="n">
        <v>0.04</v>
      </c>
      <c r="H29" s="284" t="n">
        <f aca="false">D29*$D$28</f>
        <v>310.5</v>
      </c>
      <c r="I29" s="284" t="n">
        <f aca="false">E29*$D$4</f>
        <v>270</v>
      </c>
      <c r="J29" s="283" t="s">
        <v>435</v>
      </c>
      <c r="K29" s="285" t="n">
        <f aca="false">K23</f>
        <v>2600</v>
      </c>
      <c r="L29" s="286" t="n">
        <v>950</v>
      </c>
      <c r="M29" s="287" t="n">
        <f aca="false">K29+L29</f>
        <v>3550</v>
      </c>
      <c r="N29" s="287" t="n">
        <f aca="false">H29*(1+G29)</f>
        <v>322.92</v>
      </c>
      <c r="O29" s="286" t="n">
        <f aca="false">I29*(1+G29)</f>
        <v>280.8</v>
      </c>
      <c r="P29" s="287" t="n">
        <f aca="false">K29*N29</f>
        <v>839592</v>
      </c>
      <c r="Q29" s="288" t="n">
        <f aca="false">K29*O29</f>
        <v>730080</v>
      </c>
      <c r="R29" s="254"/>
      <c r="S29" s="254"/>
    </row>
    <row r="30" s="296" customFormat="true" ht="28.35" hidden="false" customHeight="false" outlineLevel="0" collapsed="false">
      <c r="A30" s="277" t="n">
        <v>4.2</v>
      </c>
      <c r="B30" s="281" t="s">
        <v>456</v>
      </c>
      <c r="C30" s="277" t="s">
        <v>434</v>
      </c>
      <c r="D30" s="282" t="n">
        <v>0.22</v>
      </c>
      <c r="E30" s="277" t="n">
        <v>0.18</v>
      </c>
      <c r="F30" s="277" t="s">
        <v>285</v>
      </c>
      <c r="G30" s="283" t="n">
        <v>0.04</v>
      </c>
      <c r="H30" s="284" t="n">
        <f aca="false">D30*$D$28</f>
        <v>990</v>
      </c>
      <c r="I30" s="284" t="n">
        <f aca="false">E30*$D$4</f>
        <v>810</v>
      </c>
      <c r="J30" s="283" t="s">
        <v>435</v>
      </c>
      <c r="K30" s="285" t="n">
        <f aca="false">K24</f>
        <v>2600</v>
      </c>
      <c r="L30" s="286" t="n">
        <v>700</v>
      </c>
      <c r="M30" s="287" t="n">
        <f aca="false">K30+L30</f>
        <v>3300</v>
      </c>
      <c r="N30" s="287" t="n">
        <f aca="false">H30*(1+G30)</f>
        <v>1029.6</v>
      </c>
      <c r="O30" s="286" t="n">
        <f aca="false">I30*(1+G30)</f>
        <v>842.4</v>
      </c>
      <c r="P30" s="287" t="n">
        <f aca="false">K30*N30</f>
        <v>2676960</v>
      </c>
      <c r="Q30" s="288" t="n">
        <f aca="false">K30*O30</f>
        <v>2190240</v>
      </c>
      <c r="R30" s="254"/>
      <c r="S30" s="254"/>
    </row>
    <row r="31" s="296" customFormat="true" ht="14.25" hidden="false" customHeight="false" outlineLevel="0" collapsed="false">
      <c r="A31" s="277" t="n">
        <v>4.3</v>
      </c>
      <c r="B31" s="281" t="s">
        <v>457</v>
      </c>
      <c r="C31" s="277" t="s">
        <v>441</v>
      </c>
      <c r="D31" s="282" t="n">
        <v>40.44</v>
      </c>
      <c r="E31" s="277" t="n">
        <v>23.33</v>
      </c>
      <c r="F31" s="277" t="s">
        <v>300</v>
      </c>
      <c r="G31" s="283" t="n">
        <v>0.05</v>
      </c>
      <c r="H31" s="284" t="n">
        <f aca="false">D31*$D$28/1000</f>
        <v>181.98</v>
      </c>
      <c r="I31" s="284" t="n">
        <f aca="false">E31*$D$4/1000</f>
        <v>104.985</v>
      </c>
      <c r="J31" s="283" t="s">
        <v>442</v>
      </c>
      <c r="K31" s="285" t="n">
        <v>37500</v>
      </c>
      <c r="L31" s="286" t="n">
        <v>3000</v>
      </c>
      <c r="M31" s="287" t="n">
        <f aca="false">K31+L31</f>
        <v>40500</v>
      </c>
      <c r="N31" s="287" t="n">
        <f aca="false">H31*(1+G31)</f>
        <v>191.079</v>
      </c>
      <c r="O31" s="286" t="n">
        <f aca="false">I31*(1+G31)</f>
        <v>110.23425</v>
      </c>
      <c r="P31" s="287" t="n">
        <f aca="false">K31*N31</f>
        <v>7165462.5</v>
      </c>
      <c r="Q31" s="288" t="n">
        <f aca="false">K31*O31</f>
        <v>4133784.375</v>
      </c>
      <c r="R31" s="254"/>
      <c r="S31" s="254"/>
    </row>
    <row r="32" s="296" customFormat="true" ht="14.25" hidden="true" customHeight="false" outlineLevel="0" collapsed="false">
      <c r="A32" s="277" t="n">
        <v>4.4</v>
      </c>
      <c r="B32" s="281" t="s">
        <v>458</v>
      </c>
      <c r="C32" s="277" t="s">
        <v>441</v>
      </c>
      <c r="D32" s="282" t="n">
        <v>0</v>
      </c>
      <c r="E32" s="277" t="n">
        <v>8.5</v>
      </c>
      <c r="F32" s="277" t="s">
        <v>296</v>
      </c>
      <c r="G32" s="283" t="n">
        <v>0.05</v>
      </c>
      <c r="H32" s="284" t="n">
        <f aca="false">D32*$D$28</f>
        <v>0</v>
      </c>
      <c r="I32" s="284" t="n">
        <f aca="false">E32*$D$4/1000</f>
        <v>38.25</v>
      </c>
      <c r="J32" s="283" t="s">
        <v>442</v>
      </c>
      <c r="K32" s="285" t="n">
        <v>37500</v>
      </c>
      <c r="L32" s="286" t="n">
        <v>3000</v>
      </c>
      <c r="M32" s="287" t="n">
        <f aca="false">K32+L32</f>
        <v>40500</v>
      </c>
      <c r="N32" s="287" t="n">
        <f aca="false">H32*(1+G32)</f>
        <v>0</v>
      </c>
      <c r="O32" s="286" t="n">
        <f aca="false">I32*(1+G32)</f>
        <v>40.1625</v>
      </c>
      <c r="P32" s="287" t="n">
        <f aca="false">K32*N32</f>
        <v>0</v>
      </c>
      <c r="Q32" s="288" t="n">
        <f aca="false">K32*O32</f>
        <v>1506093.75</v>
      </c>
      <c r="R32" s="254"/>
      <c r="S32" s="254"/>
    </row>
    <row r="33" s="296" customFormat="true" ht="14.25" hidden="false" customHeight="false" outlineLevel="0" collapsed="false">
      <c r="A33" s="289"/>
      <c r="B33" s="290"/>
      <c r="C33" s="289"/>
      <c r="D33" s="291"/>
      <c r="E33" s="289"/>
      <c r="F33" s="289"/>
      <c r="G33" s="289"/>
      <c r="H33" s="292"/>
      <c r="I33" s="289"/>
      <c r="J33" s="289"/>
      <c r="K33" s="293"/>
      <c r="L33" s="294"/>
      <c r="M33" s="294"/>
      <c r="N33" s="294"/>
      <c r="O33" s="294"/>
      <c r="P33" s="294" t="n">
        <f aca="false">SUM(P29:P32)</f>
        <v>10682014.5</v>
      </c>
      <c r="Q33" s="280" t="n">
        <f aca="false">K33*O33</f>
        <v>0</v>
      </c>
      <c r="R33" s="254"/>
      <c r="S33" s="254"/>
    </row>
    <row r="34" s="296" customFormat="true" ht="23.1" hidden="false" customHeight="false" outlineLevel="0" collapsed="false">
      <c r="A34" s="260"/>
      <c r="B34" s="259" t="s">
        <v>459</v>
      </c>
      <c r="C34" s="260"/>
      <c r="D34" s="261"/>
      <c r="E34" s="260"/>
      <c r="F34" s="260"/>
      <c r="G34" s="260"/>
      <c r="H34" s="297"/>
      <c r="I34" s="260"/>
      <c r="J34" s="260"/>
      <c r="K34" s="298"/>
      <c r="L34" s="299"/>
      <c r="M34" s="299"/>
      <c r="N34" s="299"/>
      <c r="O34" s="299"/>
      <c r="P34" s="299" t="n">
        <f aca="false">SUM(P33,P27,P21,P14)</f>
        <v>97017912</v>
      </c>
      <c r="Q34" s="300" t="n">
        <f aca="false">SUM(Q28,Q22,Q15,Q5)</f>
        <v>90369858.375</v>
      </c>
      <c r="R34" s="254"/>
      <c r="S34" s="254"/>
    </row>
    <row r="36" customFormat="false" ht="14.25" hidden="false" customHeight="false" outlineLevel="0" collapsed="false">
      <c r="K36" s="301"/>
      <c r="L36" s="247"/>
      <c r="M36" s="302"/>
      <c r="R36" s="253"/>
    </row>
    <row r="37" customFormat="false" ht="22.05" hidden="false" customHeight="false" outlineLevel="0" collapsed="false">
      <c r="A37" s="303"/>
      <c r="B37" s="304" t="s">
        <v>460</v>
      </c>
      <c r="C37" s="260"/>
      <c r="D37" s="260"/>
      <c r="E37" s="260"/>
      <c r="F37" s="260"/>
      <c r="G37" s="260"/>
      <c r="H37" s="260"/>
      <c r="I37" s="305"/>
      <c r="J37" s="260"/>
      <c r="K37" s="262"/>
      <c r="L37" s="260"/>
      <c r="M37" s="263"/>
      <c r="N37" s="263"/>
      <c r="O37" s="260"/>
      <c r="P37" s="263"/>
      <c r="Q37" s="296"/>
      <c r="R37" s="296"/>
      <c r="S37" s="306" t="s">
        <v>461</v>
      </c>
    </row>
    <row r="38" customFormat="false" ht="14.25" hidden="false" customHeight="false" outlineLevel="0" collapsed="false">
      <c r="A38" s="264"/>
      <c r="B38" s="264" t="s">
        <v>279</v>
      </c>
      <c r="C38" s="307" t="s">
        <v>462</v>
      </c>
      <c r="D38" s="307" t="s">
        <v>463</v>
      </c>
      <c r="E38" s="264"/>
      <c r="F38" s="307" t="s">
        <v>464</v>
      </c>
      <c r="G38" s="307" t="s">
        <v>465</v>
      </c>
      <c r="H38" s="308" t="s">
        <v>463</v>
      </c>
      <c r="I38" s="305"/>
      <c r="J38" s="308" t="s">
        <v>463</v>
      </c>
      <c r="K38" s="271"/>
      <c r="L38" s="267"/>
      <c r="M38" s="267"/>
      <c r="N38" s="308" t="s">
        <v>466</v>
      </c>
      <c r="O38" s="267"/>
      <c r="P38" s="267" t="s">
        <v>431</v>
      </c>
      <c r="Q38" s="296"/>
      <c r="R38" s="296"/>
      <c r="S38" s="309" t="s">
        <v>467</v>
      </c>
    </row>
    <row r="39" customFormat="false" ht="14.25" hidden="false" customHeight="false" outlineLevel="0" collapsed="false">
      <c r="A39" s="310"/>
      <c r="B39" s="310" t="s">
        <v>468</v>
      </c>
      <c r="C39" s="277"/>
      <c r="D39" s="311" t="n">
        <f aca="false">D4</f>
        <v>4500</v>
      </c>
      <c r="E39" s="311"/>
      <c r="F39" s="277"/>
      <c r="G39" s="277"/>
      <c r="H39" s="277"/>
      <c r="I39" s="305"/>
      <c r="J39" s="277"/>
      <c r="K39" s="285"/>
      <c r="L39" s="286"/>
      <c r="M39" s="287"/>
      <c r="N39" s="287"/>
      <c r="O39" s="286"/>
      <c r="P39" s="287"/>
      <c r="Q39" s="296"/>
      <c r="R39" s="296"/>
      <c r="S39" s="312" t="s">
        <v>469</v>
      </c>
    </row>
    <row r="40" customFormat="false" ht="14.25" hidden="false" customHeight="false" outlineLevel="0" collapsed="false">
      <c r="A40" s="310"/>
      <c r="B40" s="310" t="s">
        <v>470</v>
      </c>
      <c r="C40" s="277"/>
      <c r="D40" s="311" t="n">
        <v>3</v>
      </c>
      <c r="E40" s="311"/>
      <c r="F40" s="277"/>
      <c r="G40" s="277"/>
      <c r="H40" s="277"/>
      <c r="I40" s="305"/>
      <c r="J40" s="277"/>
      <c r="K40" s="285"/>
      <c r="L40" s="286"/>
      <c r="M40" s="287"/>
      <c r="N40" s="287"/>
      <c r="O40" s="286"/>
      <c r="P40" s="287"/>
      <c r="Q40" s="296"/>
      <c r="R40" s="296"/>
      <c r="S40" s="312" t="s">
        <v>471</v>
      </c>
    </row>
    <row r="41" customFormat="false" ht="14.25" hidden="false" customHeight="false" outlineLevel="0" collapsed="false">
      <c r="A41" s="310"/>
      <c r="B41" s="310" t="s">
        <v>472</v>
      </c>
      <c r="C41" s="277"/>
      <c r="D41" s="313" t="n">
        <v>0.2</v>
      </c>
      <c r="E41" s="313"/>
      <c r="F41" s="277"/>
      <c r="G41" s="277"/>
      <c r="H41" s="277"/>
      <c r="I41" s="305"/>
      <c r="J41" s="277"/>
      <c r="K41" s="285"/>
      <c r="L41" s="286"/>
      <c r="M41" s="287"/>
      <c r="N41" s="287"/>
      <c r="O41" s="286"/>
      <c r="P41" s="287"/>
      <c r="Q41" s="296"/>
      <c r="R41" s="296"/>
      <c r="S41" s="312" t="s">
        <v>473</v>
      </c>
    </row>
    <row r="42" customFormat="false" ht="14.25" hidden="false" customHeight="false" outlineLevel="0" collapsed="false">
      <c r="A42" s="314"/>
      <c r="B42" s="314" t="s">
        <v>474</v>
      </c>
      <c r="C42" s="315" t="s">
        <v>475</v>
      </c>
      <c r="D42" s="315" t="n">
        <f aca="false">D39*D40*D41</f>
        <v>2700</v>
      </c>
      <c r="E42" s="315"/>
      <c r="F42" s="315"/>
      <c r="G42" s="315"/>
      <c r="H42" s="315"/>
      <c r="I42" s="305"/>
      <c r="J42" s="315"/>
      <c r="K42" s="316"/>
      <c r="L42" s="317"/>
      <c r="M42" s="317"/>
      <c r="N42" s="317"/>
      <c r="O42" s="317"/>
      <c r="P42" s="317"/>
      <c r="Q42" s="296"/>
      <c r="R42" s="296"/>
      <c r="S42" s="318" t="s">
        <v>476</v>
      </c>
    </row>
    <row r="43" customFormat="false" ht="14.25" hidden="false" customHeight="false" outlineLevel="0" collapsed="false">
      <c r="A43" s="310"/>
      <c r="B43" s="310" t="s">
        <v>477</v>
      </c>
      <c r="C43" s="319" t="s">
        <v>478</v>
      </c>
      <c r="D43" s="320" t="n">
        <v>550</v>
      </c>
      <c r="E43" s="320"/>
      <c r="F43" s="277"/>
      <c r="G43" s="277"/>
      <c r="H43" s="277"/>
      <c r="I43" s="305"/>
      <c r="J43" s="277"/>
      <c r="K43" s="285"/>
      <c r="L43" s="286"/>
      <c r="M43" s="287"/>
      <c r="N43" s="287"/>
      <c r="O43" s="286"/>
      <c r="P43" s="287"/>
      <c r="Q43" s="296"/>
      <c r="R43" s="296"/>
      <c r="S43" s="312" t="s">
        <v>479</v>
      </c>
    </row>
    <row r="44" customFormat="false" ht="14.25" hidden="false" customHeight="false" outlineLevel="0" collapsed="false">
      <c r="A44" s="310"/>
      <c r="B44" s="310" t="s">
        <v>480</v>
      </c>
      <c r="C44" s="277"/>
      <c r="D44" s="313" t="n">
        <v>0.7</v>
      </c>
      <c r="E44" s="313"/>
      <c r="F44" s="277"/>
      <c r="G44" s="277"/>
      <c r="H44" s="277"/>
      <c r="I44" s="305"/>
      <c r="J44" s="277"/>
      <c r="K44" s="285"/>
      <c r="L44" s="286"/>
      <c r="M44" s="287"/>
      <c r="N44" s="287"/>
      <c r="O44" s="286"/>
      <c r="P44" s="287"/>
      <c r="Q44" s="296"/>
      <c r="R44" s="296"/>
      <c r="S44" s="312" t="s">
        <v>481</v>
      </c>
    </row>
    <row r="45" customFormat="false" ht="14.25" hidden="false" customHeight="false" outlineLevel="0" collapsed="false">
      <c r="A45" s="310"/>
      <c r="B45" s="310" t="s">
        <v>482</v>
      </c>
      <c r="C45" s="277"/>
      <c r="D45" s="313" t="n">
        <v>0.3</v>
      </c>
      <c r="E45" s="313"/>
      <c r="F45" s="277"/>
      <c r="G45" s="277"/>
      <c r="H45" s="277"/>
      <c r="I45" s="305"/>
      <c r="J45" s="277"/>
      <c r="K45" s="285"/>
      <c r="L45" s="286"/>
      <c r="M45" s="287"/>
      <c r="N45" s="287"/>
      <c r="O45" s="286"/>
      <c r="P45" s="287"/>
      <c r="Q45" s="296"/>
      <c r="R45" s="296"/>
      <c r="S45" s="312" t="s">
        <v>483</v>
      </c>
    </row>
    <row r="46" customFormat="false" ht="14.25" hidden="false" customHeight="false" outlineLevel="0" collapsed="false">
      <c r="A46" s="310"/>
      <c r="B46" s="310" t="s">
        <v>484</v>
      </c>
      <c r="C46" s="319" t="s">
        <v>478</v>
      </c>
      <c r="D46" s="311" t="n">
        <f aca="false">D42*D43*D44</f>
        <v>1039500</v>
      </c>
      <c r="E46" s="311"/>
      <c r="F46" s="277"/>
      <c r="G46" s="277"/>
      <c r="H46" s="277" t="s">
        <v>485</v>
      </c>
      <c r="I46" s="305"/>
      <c r="J46" s="277" t="s">
        <v>485</v>
      </c>
      <c r="K46" s="285" t="n">
        <f aca="false">7000/1000</f>
        <v>7</v>
      </c>
      <c r="L46" s="321"/>
      <c r="M46" s="322"/>
      <c r="N46" s="287" t="n">
        <f aca="false">D46</f>
        <v>1039500</v>
      </c>
      <c r="O46" s="286"/>
      <c r="P46" s="287" t="n">
        <f aca="false">N46*K46</f>
        <v>7276500</v>
      </c>
      <c r="Q46" s="296"/>
      <c r="R46" s="296"/>
      <c r="S46" s="312" t="s">
        <v>486</v>
      </c>
    </row>
    <row r="47" customFormat="false" ht="14.25" hidden="false" customHeight="false" outlineLevel="0" collapsed="false">
      <c r="A47" s="310"/>
      <c r="B47" s="310" t="s">
        <v>487</v>
      </c>
      <c r="C47" s="319" t="s">
        <v>478</v>
      </c>
      <c r="D47" s="311" t="n">
        <f aca="false">D42*D43*D45</f>
        <v>445500</v>
      </c>
      <c r="E47" s="311"/>
      <c r="F47" s="277"/>
      <c r="G47" s="277"/>
      <c r="H47" s="277" t="s">
        <v>485</v>
      </c>
      <c r="I47" s="305"/>
      <c r="J47" s="277" t="s">
        <v>485</v>
      </c>
      <c r="K47" s="285" t="n">
        <v>9</v>
      </c>
      <c r="L47" s="321"/>
      <c r="M47" s="322"/>
      <c r="N47" s="287" t="n">
        <f aca="false">D47</f>
        <v>445500</v>
      </c>
      <c r="O47" s="286"/>
      <c r="P47" s="287" t="n">
        <f aca="false">N47*K47</f>
        <v>4009500</v>
      </c>
      <c r="Q47" s="296"/>
      <c r="R47" s="296"/>
      <c r="S47" s="312" t="s">
        <v>488</v>
      </c>
    </row>
    <row r="48" customFormat="false" ht="14.25" hidden="false" customHeight="false" outlineLevel="0" collapsed="false">
      <c r="A48" s="264"/>
      <c r="B48" s="264" t="s">
        <v>489</v>
      </c>
      <c r="C48" s="264"/>
      <c r="D48" s="272"/>
      <c r="E48" s="272"/>
      <c r="F48" s="264"/>
      <c r="G48" s="264"/>
      <c r="H48" s="264"/>
      <c r="I48" s="305"/>
      <c r="J48" s="264"/>
      <c r="K48" s="271"/>
      <c r="L48" s="267"/>
      <c r="M48" s="267"/>
      <c r="N48" s="267" t="n">
        <f aca="false">SUM(N46:N47)</f>
        <v>1485000</v>
      </c>
      <c r="O48" s="267"/>
      <c r="P48" s="267" t="n">
        <f aca="false">SUM(P46:P47)</f>
        <v>11286000</v>
      </c>
      <c r="Q48" s="296"/>
      <c r="R48" s="296"/>
      <c r="S48" s="323" t="s">
        <v>490</v>
      </c>
    </row>
    <row r="49" customFormat="false" ht="14.25" hidden="false" customHeight="false" outlineLevel="0" collapsed="false">
      <c r="A49" s="310"/>
      <c r="B49" s="310" t="s">
        <v>491</v>
      </c>
      <c r="C49" s="319" t="s">
        <v>492</v>
      </c>
      <c r="D49" s="324" t="n">
        <v>0.35</v>
      </c>
      <c r="E49" s="324"/>
      <c r="F49" s="277"/>
      <c r="G49" s="277"/>
      <c r="H49" s="277"/>
      <c r="I49" s="305"/>
      <c r="J49" s="277"/>
      <c r="K49" s="285"/>
      <c r="L49" s="286"/>
      <c r="M49" s="287"/>
      <c r="N49" s="287"/>
      <c r="O49" s="286"/>
      <c r="P49" s="287"/>
      <c r="Q49" s="296"/>
      <c r="R49" s="296"/>
      <c r="S49" s="312" t="s">
        <v>493</v>
      </c>
    </row>
    <row r="50" customFormat="false" ht="14.25" hidden="false" customHeight="false" outlineLevel="0" collapsed="false">
      <c r="A50" s="277"/>
      <c r="B50" s="277" t="s">
        <v>494</v>
      </c>
      <c r="C50" s="319" t="s">
        <v>492</v>
      </c>
      <c r="D50" s="284" t="n">
        <f aca="false">D49*D42</f>
        <v>945</v>
      </c>
      <c r="E50" s="284"/>
      <c r="F50" s="277"/>
      <c r="G50" s="277"/>
      <c r="H50" s="283" t="s">
        <v>442</v>
      </c>
      <c r="I50" s="305"/>
      <c r="J50" s="283" t="s">
        <v>442</v>
      </c>
      <c r="K50" s="285" t="n">
        <v>4200</v>
      </c>
      <c r="L50" s="286"/>
      <c r="M50" s="287"/>
      <c r="N50" s="287" t="n">
        <f aca="false">D50</f>
        <v>945</v>
      </c>
      <c r="O50" s="286"/>
      <c r="P50" s="287" t="n">
        <f aca="false">N50*K50</f>
        <v>3969000</v>
      </c>
      <c r="Q50" s="296"/>
      <c r="R50" s="296"/>
      <c r="S50" s="319" t="s">
        <v>495</v>
      </c>
    </row>
    <row r="51" customFormat="false" ht="14.25" hidden="false" customHeight="false" outlineLevel="0" collapsed="false">
      <c r="A51" s="264"/>
      <c r="B51" s="264" t="s">
        <v>496</v>
      </c>
      <c r="C51" s="264"/>
      <c r="D51" s="272"/>
      <c r="E51" s="272"/>
      <c r="F51" s="264"/>
      <c r="G51" s="264"/>
      <c r="H51" s="264"/>
      <c r="I51" s="305"/>
      <c r="J51" s="264"/>
      <c r="K51" s="271"/>
      <c r="L51" s="267"/>
      <c r="M51" s="267"/>
      <c r="N51" s="267" t="n">
        <f aca="false">SUM(N50)</f>
        <v>945</v>
      </c>
      <c r="O51" s="267"/>
      <c r="P51" s="267" t="n">
        <f aca="false">SUM(P50)</f>
        <v>3969000</v>
      </c>
      <c r="Q51" s="296"/>
      <c r="R51" s="296"/>
      <c r="S51" s="325" t="s">
        <v>497</v>
      </c>
    </row>
    <row r="52" customFormat="false" ht="14.25" hidden="false" customHeight="false" outlineLevel="0" collapsed="false">
      <c r="A52" s="310"/>
      <c r="B52" s="310" t="s">
        <v>498</v>
      </c>
      <c r="C52" s="319" t="s">
        <v>492</v>
      </c>
      <c r="D52" s="326" t="n">
        <f aca="false">0.75/1000</f>
        <v>0.00075</v>
      </c>
      <c r="E52" s="326"/>
      <c r="F52" s="277"/>
      <c r="G52" s="277"/>
      <c r="H52" s="277"/>
      <c r="I52" s="305"/>
      <c r="J52" s="277"/>
      <c r="K52" s="285"/>
      <c r="L52" s="286"/>
      <c r="M52" s="287"/>
      <c r="N52" s="287"/>
      <c r="O52" s="286"/>
      <c r="P52" s="287"/>
      <c r="Q52" s="296"/>
      <c r="R52" s="296"/>
      <c r="S52" s="312" t="s">
        <v>499</v>
      </c>
    </row>
    <row r="53" customFormat="false" ht="14.25" hidden="false" customHeight="false" outlineLevel="0" collapsed="false">
      <c r="A53" s="277"/>
      <c r="B53" s="277" t="s">
        <v>500</v>
      </c>
      <c r="C53" s="319" t="s">
        <v>492</v>
      </c>
      <c r="D53" s="284" t="n">
        <f aca="false">D52*N48</f>
        <v>1113.75</v>
      </c>
      <c r="E53" s="284"/>
      <c r="F53" s="277"/>
      <c r="G53" s="277"/>
      <c r="H53" s="283" t="s">
        <v>442</v>
      </c>
      <c r="I53" s="305"/>
      <c r="J53" s="283" t="s">
        <v>442</v>
      </c>
      <c r="K53" s="285" t="n">
        <v>800</v>
      </c>
      <c r="L53" s="286"/>
      <c r="M53" s="287"/>
      <c r="N53" s="287" t="n">
        <f aca="false">D53</f>
        <v>1113.75</v>
      </c>
      <c r="O53" s="286"/>
      <c r="P53" s="287" t="n">
        <f aca="false">N53*K53</f>
        <v>891000</v>
      </c>
      <c r="Q53" s="296"/>
      <c r="R53" s="296"/>
      <c r="S53" s="319" t="s">
        <v>495</v>
      </c>
    </row>
    <row r="54" customFormat="false" ht="14.25" hidden="false" customHeight="false" outlineLevel="0" collapsed="false">
      <c r="A54" s="264"/>
      <c r="B54" s="264" t="s">
        <v>501</v>
      </c>
      <c r="C54" s="264"/>
      <c r="D54" s="272"/>
      <c r="E54" s="272"/>
      <c r="F54" s="264"/>
      <c r="G54" s="264"/>
      <c r="H54" s="264"/>
      <c r="I54" s="305"/>
      <c r="J54" s="264"/>
      <c r="K54" s="271"/>
      <c r="L54" s="267"/>
      <c r="M54" s="267"/>
      <c r="N54" s="267" t="n">
        <f aca="false">SUM(N53)</f>
        <v>1113.75</v>
      </c>
      <c r="O54" s="267"/>
      <c r="P54" s="267" t="n">
        <f aca="false">SUM(P53)</f>
        <v>891000</v>
      </c>
      <c r="Q54" s="296"/>
      <c r="R54" s="296"/>
      <c r="S54" s="325" t="s">
        <v>497</v>
      </c>
    </row>
    <row r="55" customFormat="false" ht="14.25" hidden="false" customHeight="false" outlineLevel="0" collapsed="false">
      <c r="A55" s="277"/>
      <c r="B55" s="277" t="s">
        <v>502</v>
      </c>
      <c r="C55" s="319" t="s">
        <v>503</v>
      </c>
      <c r="D55" s="284" t="n">
        <f aca="false">D42</f>
        <v>2700</v>
      </c>
      <c r="E55" s="284"/>
      <c r="F55" s="277"/>
      <c r="G55" s="277"/>
      <c r="H55" s="283" t="s">
        <v>435</v>
      </c>
      <c r="I55" s="305"/>
      <c r="J55" s="283" t="s">
        <v>435</v>
      </c>
      <c r="K55" s="285" t="n">
        <v>1800</v>
      </c>
      <c r="L55" s="286"/>
      <c r="M55" s="287"/>
      <c r="N55" s="287" t="n">
        <f aca="false">D55</f>
        <v>2700</v>
      </c>
      <c r="O55" s="286"/>
      <c r="P55" s="287" t="n">
        <f aca="false">N55*K55</f>
        <v>4860000</v>
      </c>
      <c r="Q55" s="296"/>
      <c r="R55" s="296"/>
      <c r="S55" s="319" t="s">
        <v>504</v>
      </c>
    </row>
    <row r="56" customFormat="false" ht="14.25" hidden="false" customHeight="false" outlineLevel="0" collapsed="false">
      <c r="A56" s="264"/>
      <c r="B56" s="264" t="s">
        <v>501</v>
      </c>
      <c r="C56" s="264"/>
      <c r="D56" s="264"/>
      <c r="E56" s="264"/>
      <c r="F56" s="264"/>
      <c r="G56" s="264"/>
      <c r="H56" s="264"/>
      <c r="I56" s="305"/>
      <c r="J56" s="264"/>
      <c r="K56" s="271"/>
      <c r="L56" s="267"/>
      <c r="M56" s="267"/>
      <c r="N56" s="267" t="n">
        <f aca="false">SUM(N55)</f>
        <v>2700</v>
      </c>
      <c r="O56" s="267"/>
      <c r="P56" s="267" t="n">
        <f aca="false">SUM(P55)</f>
        <v>4860000</v>
      </c>
      <c r="Q56" s="296"/>
      <c r="R56" s="296"/>
      <c r="S56" s="325" t="s">
        <v>505</v>
      </c>
    </row>
    <row r="57" customFormat="false" ht="22.05" hidden="false" customHeight="false" outlineLevel="0" collapsed="false">
      <c r="A57" s="260"/>
      <c r="B57" s="304" t="s">
        <v>506</v>
      </c>
      <c r="C57" s="260"/>
      <c r="D57" s="260"/>
      <c r="E57" s="260"/>
      <c r="F57" s="260"/>
      <c r="G57" s="260"/>
      <c r="H57" s="260"/>
      <c r="I57" s="305"/>
      <c r="J57" s="260"/>
      <c r="K57" s="298"/>
      <c r="L57" s="299"/>
      <c r="M57" s="299"/>
      <c r="N57" s="299"/>
      <c r="O57" s="299"/>
      <c r="P57" s="299" t="n">
        <f aca="false">SUM(P56,P54,P51,P48)</f>
        <v>21006000</v>
      </c>
      <c r="Q57" s="296"/>
      <c r="R57" s="296"/>
      <c r="S57" s="327" t="s">
        <v>507</v>
      </c>
    </row>
    <row r="58" customFormat="false" ht="14.25" hidden="false" customHeight="false" outlineLevel="0" collapsed="false">
      <c r="B58" s="247"/>
      <c r="D58" s="247"/>
      <c r="Q58" s="296"/>
      <c r="R58" s="296"/>
      <c r="S58" s="247"/>
    </row>
    <row r="59" s="296" customFormat="true" ht="23.1" hidden="false" customHeight="false" outlineLevel="0" collapsed="false">
      <c r="A59" s="258"/>
      <c r="B59" s="259" t="s">
        <v>508</v>
      </c>
      <c r="C59" s="260"/>
      <c r="D59" s="261"/>
      <c r="E59" s="260"/>
      <c r="F59" s="260"/>
      <c r="G59" s="260"/>
      <c r="H59" s="260"/>
      <c r="I59" s="260"/>
      <c r="J59" s="260"/>
      <c r="K59" s="262"/>
      <c r="L59" s="260"/>
      <c r="M59" s="263"/>
      <c r="N59" s="263"/>
      <c r="O59" s="260"/>
      <c r="P59" s="263"/>
      <c r="Q59" s="260"/>
      <c r="R59" s="254"/>
      <c r="S59" s="254"/>
    </row>
    <row r="60" customFormat="false" ht="14.25" hidden="false" customHeight="false" outlineLevel="0" collapsed="false">
      <c r="A60" s="264"/>
      <c r="B60" s="265" t="s">
        <v>509</v>
      </c>
      <c r="C60" s="264"/>
      <c r="D60" s="269"/>
      <c r="E60" s="264"/>
      <c r="F60" s="264"/>
      <c r="G60" s="264"/>
      <c r="H60" s="272"/>
      <c r="I60" s="264"/>
      <c r="J60" s="264"/>
      <c r="K60" s="271" t="s">
        <v>510</v>
      </c>
      <c r="L60" s="267" t="s">
        <v>511</v>
      </c>
      <c r="M60" s="267" t="s">
        <v>512</v>
      </c>
      <c r="N60" s="267"/>
      <c r="O60" s="267"/>
      <c r="P60" s="267"/>
      <c r="Q60" s="270"/>
    </row>
    <row r="61" customFormat="false" ht="14.25" hidden="false" customHeight="false" outlineLevel="0" collapsed="false">
      <c r="A61" s="277"/>
      <c r="B61" s="281" t="s">
        <v>513</v>
      </c>
      <c r="C61" s="277"/>
      <c r="D61" s="282"/>
      <c r="E61" s="277"/>
      <c r="F61" s="277"/>
      <c r="G61" s="283"/>
      <c r="H61" s="284"/>
      <c r="I61" s="284"/>
      <c r="J61" s="283" t="s">
        <v>514</v>
      </c>
      <c r="K61" s="328" t="n">
        <v>980</v>
      </c>
      <c r="L61" s="277" t="n">
        <v>1465</v>
      </c>
      <c r="M61" s="287" t="n">
        <f aca="false">(K61+L61)/2</f>
        <v>1222.5</v>
      </c>
      <c r="N61" s="287" t="n">
        <f aca="false">D28+D22+D15+D4</f>
        <v>18000</v>
      </c>
      <c r="O61" s="286"/>
      <c r="P61" s="287" t="n">
        <f aca="false">N61*M61</f>
        <v>22005000</v>
      </c>
      <c r="Q61" s="288"/>
    </row>
    <row r="62" customFormat="false" ht="14.25" hidden="false" customHeight="false" outlineLevel="0" collapsed="false">
      <c r="A62" s="277"/>
      <c r="B62" s="281" t="s">
        <v>515</v>
      </c>
      <c r="C62" s="277"/>
      <c r="D62" s="282"/>
      <c r="E62" s="277"/>
      <c r="F62" s="277"/>
      <c r="G62" s="283"/>
      <c r="H62" s="284"/>
      <c r="I62" s="284"/>
      <c r="J62" s="283" t="s">
        <v>514</v>
      </c>
      <c r="K62" s="328" t="n">
        <v>700</v>
      </c>
      <c r="L62" s="277" t="n">
        <v>1050</v>
      </c>
      <c r="M62" s="287" t="n">
        <f aca="false">(K62+L62)/2</f>
        <v>875</v>
      </c>
      <c r="N62" s="287" t="n">
        <f aca="false">N61</f>
        <v>18000</v>
      </c>
      <c r="O62" s="286"/>
      <c r="P62" s="287" t="n">
        <f aca="false">N62*M62</f>
        <v>15750000</v>
      </c>
      <c r="Q62" s="288"/>
    </row>
    <row r="63" customFormat="false" ht="14.25" hidden="false" customHeight="false" outlineLevel="0" collapsed="false">
      <c r="A63" s="277"/>
      <c r="B63" s="281" t="s">
        <v>516</v>
      </c>
      <c r="C63" s="277"/>
      <c r="D63" s="282"/>
      <c r="E63" s="277"/>
      <c r="F63" s="277"/>
      <c r="G63" s="283"/>
      <c r="H63" s="284"/>
      <c r="I63" s="284"/>
      <c r="J63" s="283" t="s">
        <v>514</v>
      </c>
      <c r="K63" s="328" t="n">
        <v>560</v>
      </c>
      <c r="L63" s="277" t="n">
        <v>840</v>
      </c>
      <c r="M63" s="287" t="n">
        <f aca="false">(K63+L63)/2</f>
        <v>700</v>
      </c>
      <c r="N63" s="287" t="n">
        <f aca="false">N62</f>
        <v>18000</v>
      </c>
      <c r="O63" s="286"/>
      <c r="P63" s="287" t="n">
        <f aca="false">N63*M63</f>
        <v>12600000</v>
      </c>
      <c r="Q63" s="288"/>
    </row>
    <row r="64" customFormat="false" ht="14.25" hidden="false" customHeight="false" outlineLevel="0" collapsed="false">
      <c r="A64" s="277"/>
      <c r="B64" s="281" t="s">
        <v>517</v>
      </c>
      <c r="C64" s="277"/>
      <c r="D64" s="282"/>
      <c r="E64" s="277"/>
      <c r="F64" s="277"/>
      <c r="G64" s="283"/>
      <c r="H64" s="284"/>
      <c r="I64" s="284"/>
      <c r="J64" s="283" t="s">
        <v>514</v>
      </c>
      <c r="K64" s="328" t="n">
        <v>280</v>
      </c>
      <c r="L64" s="277" t="n">
        <v>420</v>
      </c>
      <c r="M64" s="287" t="n">
        <f aca="false">(K64+L64)/2</f>
        <v>350</v>
      </c>
      <c r="N64" s="287" t="n">
        <f aca="false">N63</f>
        <v>18000</v>
      </c>
      <c r="O64" s="286"/>
      <c r="P64" s="287" t="n">
        <f aca="false">N64*M64</f>
        <v>6300000</v>
      </c>
      <c r="Q64" s="288"/>
    </row>
    <row r="65" customFormat="false" ht="14.25" hidden="false" customHeight="false" outlineLevel="0" collapsed="false">
      <c r="A65" s="277"/>
      <c r="B65" s="281" t="s">
        <v>518</v>
      </c>
      <c r="C65" s="277"/>
      <c r="D65" s="282"/>
      <c r="E65" s="277"/>
      <c r="F65" s="277"/>
      <c r="G65" s="283"/>
      <c r="H65" s="284"/>
      <c r="I65" s="284"/>
      <c r="J65" s="283" t="s">
        <v>514</v>
      </c>
      <c r="K65" s="328" t="n">
        <v>280</v>
      </c>
      <c r="L65" s="277" t="n">
        <v>425</v>
      </c>
      <c r="M65" s="287" t="n">
        <f aca="false">(K65+L65)/2</f>
        <v>352.5</v>
      </c>
      <c r="N65" s="287" t="n">
        <f aca="false">N64</f>
        <v>18000</v>
      </c>
      <c r="O65" s="286"/>
      <c r="P65" s="287" t="n">
        <f aca="false">N65*M65</f>
        <v>6345000</v>
      </c>
      <c r="Q65" s="288"/>
    </row>
    <row r="66" customFormat="false" ht="14.25" hidden="false" customHeight="false" outlineLevel="0" collapsed="false">
      <c r="A66" s="289"/>
      <c r="B66" s="290"/>
      <c r="C66" s="289"/>
      <c r="D66" s="291"/>
      <c r="E66" s="289"/>
      <c r="F66" s="289"/>
      <c r="G66" s="289"/>
      <c r="H66" s="292"/>
      <c r="I66" s="289"/>
      <c r="J66" s="289"/>
      <c r="K66" s="293"/>
      <c r="L66" s="294"/>
      <c r="M66" s="294"/>
      <c r="N66" s="294"/>
      <c r="O66" s="294"/>
      <c r="P66" s="294" t="n">
        <f aca="false">SUM(P61:P65)</f>
        <v>63000000</v>
      </c>
      <c r="Q66" s="288"/>
    </row>
    <row r="67" customFormat="false" ht="14.25" hidden="false" customHeight="false" outlineLevel="0" collapsed="false">
      <c r="A67" s="264"/>
      <c r="B67" s="265" t="s">
        <v>519</v>
      </c>
      <c r="C67" s="264"/>
      <c r="D67" s="269"/>
      <c r="E67" s="264"/>
      <c r="F67" s="264"/>
      <c r="G67" s="264"/>
      <c r="H67" s="272"/>
      <c r="I67" s="264"/>
      <c r="J67" s="264"/>
      <c r="K67" s="269"/>
      <c r="L67" s="264"/>
      <c r="M67" s="267"/>
      <c r="N67" s="267"/>
      <c r="O67" s="267"/>
      <c r="P67" s="267"/>
      <c r="Q67" s="270"/>
    </row>
    <row r="68" customFormat="false" ht="14.25" hidden="false" customHeight="false" outlineLevel="0" collapsed="false">
      <c r="A68" s="277"/>
      <c r="B68" s="281" t="s">
        <v>520</v>
      </c>
      <c r="C68" s="277"/>
      <c r="D68" s="282"/>
      <c r="E68" s="277"/>
      <c r="F68" s="277"/>
      <c r="G68" s="283"/>
      <c r="H68" s="284"/>
      <c r="I68" s="284"/>
      <c r="J68" s="283" t="s">
        <v>514</v>
      </c>
      <c r="K68" s="328" t="n">
        <v>490</v>
      </c>
      <c r="L68" s="277" t="n">
        <v>735</v>
      </c>
      <c r="M68" s="287" t="n">
        <f aca="false">(K68+L68)/2</f>
        <v>612.5</v>
      </c>
      <c r="N68" s="287" t="n">
        <f aca="false">N65</f>
        <v>18000</v>
      </c>
      <c r="O68" s="286"/>
      <c r="P68" s="287" t="n">
        <f aca="false">N68*M68</f>
        <v>11025000</v>
      </c>
      <c r="Q68" s="288"/>
    </row>
    <row r="69" customFormat="false" ht="14.25" hidden="false" customHeight="false" outlineLevel="0" collapsed="false">
      <c r="A69" s="277"/>
      <c r="B69" s="281" t="s">
        <v>521</v>
      </c>
      <c r="C69" s="277"/>
      <c r="D69" s="282"/>
      <c r="E69" s="277"/>
      <c r="F69" s="277"/>
      <c r="G69" s="283"/>
      <c r="H69" s="284"/>
      <c r="I69" s="284"/>
      <c r="J69" s="283" t="s">
        <v>514</v>
      </c>
      <c r="K69" s="328" t="n">
        <v>370</v>
      </c>
      <c r="L69" s="277" t="n">
        <v>550</v>
      </c>
      <c r="M69" s="287" t="n">
        <f aca="false">(K69+L69)/2</f>
        <v>460</v>
      </c>
      <c r="N69" s="287" t="n">
        <f aca="false">N68</f>
        <v>18000</v>
      </c>
      <c r="O69" s="286"/>
      <c r="P69" s="287" t="n">
        <f aca="false">N69*M69</f>
        <v>8280000</v>
      </c>
      <c r="Q69" s="288"/>
    </row>
    <row r="70" s="296" customFormat="true" ht="14.25" hidden="false" customHeight="false" outlineLevel="0" collapsed="false">
      <c r="A70" s="277"/>
      <c r="B70" s="281" t="s">
        <v>522</v>
      </c>
      <c r="C70" s="277"/>
      <c r="D70" s="282"/>
      <c r="E70" s="277"/>
      <c r="F70" s="277"/>
      <c r="G70" s="283"/>
      <c r="H70" s="284"/>
      <c r="I70" s="284"/>
      <c r="J70" s="283" t="s">
        <v>514</v>
      </c>
      <c r="K70" s="328" t="n">
        <v>615</v>
      </c>
      <c r="L70" s="277" t="n">
        <v>920</v>
      </c>
      <c r="M70" s="287" t="n">
        <f aca="false">(K70+L70)/2</f>
        <v>767.5</v>
      </c>
      <c r="N70" s="287" t="n">
        <f aca="false">N69</f>
        <v>18000</v>
      </c>
      <c r="O70" s="286"/>
      <c r="P70" s="287" t="n">
        <f aca="false">N70*M70</f>
        <v>13815000</v>
      </c>
      <c r="Q70" s="288"/>
      <c r="R70" s="254"/>
      <c r="S70" s="254"/>
    </row>
    <row r="71" customFormat="false" ht="14.25" hidden="false" customHeight="false" outlineLevel="0" collapsed="false">
      <c r="A71" s="277"/>
      <c r="B71" s="281" t="s">
        <v>523</v>
      </c>
      <c r="C71" s="277"/>
      <c r="D71" s="282"/>
      <c r="E71" s="277"/>
      <c r="F71" s="277"/>
      <c r="G71" s="283"/>
      <c r="H71" s="284"/>
      <c r="I71" s="284"/>
      <c r="J71" s="283" t="s">
        <v>514</v>
      </c>
      <c r="K71" s="328" t="n">
        <v>245</v>
      </c>
      <c r="L71" s="277" t="n">
        <v>370</v>
      </c>
      <c r="M71" s="287" t="n">
        <f aca="false">(K71+L71)/2</f>
        <v>307.5</v>
      </c>
      <c r="N71" s="287" t="n">
        <f aca="false">N70</f>
        <v>18000</v>
      </c>
      <c r="O71" s="286"/>
      <c r="P71" s="287" t="n">
        <f aca="false">N71*M71</f>
        <v>5535000</v>
      </c>
      <c r="Q71" s="288"/>
    </row>
    <row r="72" customFormat="false" ht="14.25" hidden="false" customHeight="false" outlineLevel="0" collapsed="false">
      <c r="A72" s="277"/>
      <c r="B72" s="281" t="s">
        <v>524</v>
      </c>
      <c r="C72" s="277"/>
      <c r="D72" s="282"/>
      <c r="E72" s="277"/>
      <c r="F72" s="277"/>
      <c r="G72" s="283"/>
      <c r="H72" s="284"/>
      <c r="I72" s="284"/>
      <c r="J72" s="283" t="s">
        <v>514</v>
      </c>
      <c r="K72" s="328" t="n">
        <v>490</v>
      </c>
      <c r="L72" s="277" t="n">
        <v>735</v>
      </c>
      <c r="M72" s="287" t="n">
        <f aca="false">(K72+L72)/2</f>
        <v>612.5</v>
      </c>
      <c r="N72" s="287" t="n">
        <f aca="false">N71</f>
        <v>18000</v>
      </c>
      <c r="O72" s="286"/>
      <c r="P72" s="287" t="n">
        <f aca="false">N72*M72</f>
        <v>11025000</v>
      </c>
      <c r="Q72" s="288"/>
    </row>
    <row r="73" customFormat="false" ht="14.25" hidden="false" customHeight="false" outlineLevel="0" collapsed="false">
      <c r="A73" s="277"/>
      <c r="B73" s="281" t="s">
        <v>525</v>
      </c>
      <c r="C73" s="277"/>
      <c r="D73" s="282"/>
      <c r="E73" s="277"/>
      <c r="F73" s="277"/>
      <c r="G73" s="283"/>
      <c r="H73" s="284"/>
      <c r="I73" s="284"/>
      <c r="J73" s="283" t="s">
        <v>514</v>
      </c>
      <c r="K73" s="328" t="n">
        <v>245</v>
      </c>
      <c r="L73" s="277" t="n">
        <v>365</v>
      </c>
      <c r="M73" s="287" t="n">
        <f aca="false">(K73+L73)/2</f>
        <v>305</v>
      </c>
      <c r="N73" s="287" t="n">
        <f aca="false">N72</f>
        <v>18000</v>
      </c>
      <c r="O73" s="286"/>
      <c r="P73" s="287" t="n">
        <f aca="false">N73*M73</f>
        <v>5490000</v>
      </c>
      <c r="Q73" s="288"/>
    </row>
    <row r="74" customFormat="false" ht="14.25" hidden="false" customHeight="false" outlineLevel="0" collapsed="false">
      <c r="A74" s="289"/>
      <c r="B74" s="290"/>
      <c r="C74" s="289"/>
      <c r="D74" s="291"/>
      <c r="E74" s="289"/>
      <c r="F74" s="289"/>
      <c r="G74" s="289"/>
      <c r="H74" s="292"/>
      <c r="I74" s="289"/>
      <c r="J74" s="289"/>
      <c r="K74" s="293"/>
      <c r="L74" s="294"/>
      <c r="M74" s="294"/>
      <c r="N74" s="294"/>
      <c r="O74" s="294"/>
      <c r="P74" s="294" t="n">
        <f aca="false">SUM(P68:P73)</f>
        <v>55170000</v>
      </c>
      <c r="Q74" s="288"/>
    </row>
    <row r="75" customFormat="false" ht="14.25" hidden="false" customHeight="false" outlineLevel="0" collapsed="false">
      <c r="A75" s="264"/>
      <c r="B75" s="265" t="s">
        <v>526</v>
      </c>
      <c r="C75" s="264"/>
      <c r="D75" s="269"/>
      <c r="E75" s="264"/>
      <c r="F75" s="264"/>
      <c r="G75" s="264"/>
      <c r="H75" s="272"/>
      <c r="I75" s="264"/>
      <c r="J75" s="264"/>
      <c r="K75" s="269"/>
      <c r="L75" s="264"/>
      <c r="M75" s="267"/>
      <c r="N75" s="267"/>
      <c r="O75" s="267"/>
      <c r="P75" s="267"/>
      <c r="Q75" s="270"/>
    </row>
    <row r="76" customFormat="false" ht="14.25" hidden="false" customHeight="false" outlineLevel="0" collapsed="false">
      <c r="A76" s="277"/>
      <c r="B76" s="281" t="s">
        <v>527</v>
      </c>
      <c r="C76" s="277"/>
      <c r="D76" s="282"/>
      <c r="E76" s="277"/>
      <c r="F76" s="277"/>
      <c r="G76" s="283"/>
      <c r="H76" s="284"/>
      <c r="I76" s="284"/>
      <c r="J76" s="283" t="s">
        <v>514</v>
      </c>
      <c r="K76" s="328" t="n">
        <v>210</v>
      </c>
      <c r="L76" s="277" t="n">
        <v>315</v>
      </c>
      <c r="M76" s="287" t="n">
        <f aca="false">(K76+L76)/2</f>
        <v>262.5</v>
      </c>
      <c r="N76" s="287" t="n">
        <f aca="false">N73</f>
        <v>18000</v>
      </c>
      <c r="O76" s="286"/>
      <c r="P76" s="287" t="n">
        <f aca="false">N76*M76</f>
        <v>4725000</v>
      </c>
      <c r="Q76" s="288"/>
    </row>
    <row r="77" customFormat="false" ht="14.25" hidden="false" customHeight="false" outlineLevel="0" collapsed="false">
      <c r="A77" s="277"/>
      <c r="B77" s="281" t="s">
        <v>528</v>
      </c>
      <c r="C77" s="277"/>
      <c r="D77" s="282"/>
      <c r="E77" s="277"/>
      <c r="F77" s="277"/>
      <c r="G77" s="283"/>
      <c r="H77" s="284"/>
      <c r="I77" s="284"/>
      <c r="J77" s="283" t="s">
        <v>514</v>
      </c>
      <c r="K77" s="328" t="n">
        <v>470</v>
      </c>
      <c r="L77" s="277" t="n">
        <v>705</v>
      </c>
      <c r="M77" s="287" t="n">
        <f aca="false">(K77+L77)/2</f>
        <v>587.5</v>
      </c>
      <c r="N77" s="287" t="n">
        <f aca="false">N76</f>
        <v>18000</v>
      </c>
      <c r="O77" s="286"/>
      <c r="P77" s="287" t="n">
        <f aca="false">N77*M77</f>
        <v>10575000</v>
      </c>
      <c r="Q77" s="288"/>
    </row>
    <row r="78" customFormat="false" ht="14.25" hidden="false" customHeight="false" outlineLevel="0" collapsed="false">
      <c r="A78" s="277"/>
      <c r="B78" s="281" t="s">
        <v>529</v>
      </c>
      <c r="C78" s="277"/>
      <c r="D78" s="282"/>
      <c r="E78" s="277"/>
      <c r="F78" s="277"/>
      <c r="G78" s="283"/>
      <c r="H78" s="284"/>
      <c r="I78" s="284"/>
      <c r="J78" s="283" t="s">
        <v>514</v>
      </c>
      <c r="K78" s="328" t="n">
        <v>210</v>
      </c>
      <c r="L78" s="277" t="n">
        <v>315</v>
      </c>
      <c r="M78" s="287" t="n">
        <f aca="false">(K78+L78)/2</f>
        <v>262.5</v>
      </c>
      <c r="N78" s="287" t="n">
        <f aca="false">N77</f>
        <v>18000</v>
      </c>
      <c r="O78" s="286"/>
      <c r="P78" s="287" t="n">
        <f aca="false">N78*M78</f>
        <v>4725000</v>
      </c>
      <c r="Q78" s="288"/>
    </row>
    <row r="79" customFormat="false" ht="14.25" hidden="false" customHeight="false" outlineLevel="0" collapsed="false">
      <c r="A79" s="277"/>
      <c r="B79" s="281" t="s">
        <v>530</v>
      </c>
      <c r="C79" s="277"/>
      <c r="D79" s="282"/>
      <c r="E79" s="277"/>
      <c r="F79" s="277"/>
      <c r="G79" s="283"/>
      <c r="H79" s="284"/>
      <c r="I79" s="284"/>
      <c r="J79" s="283" t="s">
        <v>514</v>
      </c>
      <c r="K79" s="328" t="n">
        <v>160</v>
      </c>
      <c r="L79" s="277" t="n">
        <v>240</v>
      </c>
      <c r="M79" s="287" t="n">
        <f aca="false">(K79+L79)/2</f>
        <v>200</v>
      </c>
      <c r="N79" s="287" t="n">
        <f aca="false">N78</f>
        <v>18000</v>
      </c>
      <c r="O79" s="286"/>
      <c r="P79" s="287" t="n">
        <f aca="false">N79*M79</f>
        <v>3600000</v>
      </c>
      <c r="Q79" s="288"/>
    </row>
    <row r="80" customFormat="false" ht="14.25" hidden="false" customHeight="false" outlineLevel="0" collapsed="false">
      <c r="A80" s="289"/>
      <c r="B80" s="290"/>
      <c r="C80" s="289"/>
      <c r="D80" s="291"/>
      <c r="E80" s="289"/>
      <c r="F80" s="289"/>
      <c r="G80" s="289"/>
      <c r="H80" s="292"/>
      <c r="I80" s="289"/>
      <c r="J80" s="289"/>
      <c r="K80" s="293"/>
      <c r="L80" s="294"/>
      <c r="M80" s="294"/>
      <c r="N80" s="294"/>
      <c r="O80" s="294"/>
      <c r="P80" s="294" t="n">
        <f aca="false">SUM(P76:P79)</f>
        <v>23625000</v>
      </c>
      <c r="Q80" s="288"/>
    </row>
    <row r="81" customFormat="false" ht="14.25" hidden="false" customHeight="false" outlineLevel="0" collapsed="false">
      <c r="A81" s="264"/>
      <c r="B81" s="265" t="s">
        <v>531</v>
      </c>
      <c r="C81" s="264"/>
      <c r="D81" s="269"/>
      <c r="E81" s="264"/>
      <c r="F81" s="264"/>
      <c r="G81" s="264"/>
      <c r="H81" s="272"/>
      <c r="I81" s="264"/>
      <c r="J81" s="264"/>
      <c r="K81" s="269"/>
      <c r="L81" s="264"/>
      <c r="M81" s="267"/>
      <c r="N81" s="267"/>
      <c r="O81" s="267"/>
      <c r="P81" s="267"/>
      <c r="Q81" s="270"/>
    </row>
    <row r="82" customFormat="false" ht="14.25" hidden="false" customHeight="false" outlineLevel="0" collapsed="false">
      <c r="A82" s="277"/>
      <c r="B82" s="281" t="s">
        <v>532</v>
      </c>
      <c r="C82" s="277"/>
      <c r="D82" s="282"/>
      <c r="E82" s="277"/>
      <c r="F82" s="277"/>
      <c r="G82" s="283"/>
      <c r="H82" s="284"/>
      <c r="I82" s="284"/>
      <c r="J82" s="283" t="s">
        <v>514</v>
      </c>
      <c r="K82" s="328" t="n">
        <v>100</v>
      </c>
      <c r="L82" s="277" t="n">
        <v>145</v>
      </c>
      <c r="M82" s="287" t="n">
        <f aca="false">(K82+L82)/2</f>
        <v>122.5</v>
      </c>
      <c r="N82" s="287" t="n">
        <f aca="false">N79</f>
        <v>18000</v>
      </c>
      <c r="O82" s="286"/>
      <c r="P82" s="287" t="n">
        <f aca="false">N82*M82</f>
        <v>2205000</v>
      </c>
      <c r="Q82" s="288"/>
    </row>
    <row r="83" s="296" customFormat="true" ht="14.25" hidden="false" customHeight="false" outlineLevel="0" collapsed="false">
      <c r="A83" s="277"/>
      <c r="B83" s="281" t="s">
        <v>533</v>
      </c>
      <c r="C83" s="277"/>
      <c r="D83" s="282"/>
      <c r="E83" s="277"/>
      <c r="F83" s="277"/>
      <c r="G83" s="283"/>
      <c r="H83" s="284"/>
      <c r="I83" s="284"/>
      <c r="J83" s="283" t="s">
        <v>514</v>
      </c>
      <c r="K83" s="328" t="n">
        <v>145</v>
      </c>
      <c r="L83" s="277" t="n">
        <v>220</v>
      </c>
      <c r="M83" s="287" t="n">
        <f aca="false">(K83+L83)/2</f>
        <v>182.5</v>
      </c>
      <c r="N83" s="287" t="n">
        <f aca="false">N82</f>
        <v>18000</v>
      </c>
      <c r="O83" s="286"/>
      <c r="P83" s="287" t="n">
        <f aca="false">N83*M83</f>
        <v>3285000</v>
      </c>
      <c r="Q83" s="288"/>
      <c r="R83" s="254"/>
      <c r="S83" s="254"/>
    </row>
    <row r="84" s="296" customFormat="true" ht="14.25" hidden="false" customHeight="false" outlineLevel="0" collapsed="false">
      <c r="A84" s="277"/>
      <c r="B84" s="281" t="s">
        <v>534</v>
      </c>
      <c r="C84" s="277"/>
      <c r="D84" s="282"/>
      <c r="E84" s="277"/>
      <c r="F84" s="277"/>
      <c r="G84" s="283"/>
      <c r="H84" s="284"/>
      <c r="I84" s="284"/>
      <c r="J84" s="283" t="s">
        <v>514</v>
      </c>
      <c r="K84" s="328" t="n">
        <v>170</v>
      </c>
      <c r="L84" s="277" t="n">
        <v>255</v>
      </c>
      <c r="M84" s="287" t="n">
        <f aca="false">(K84+L84)/2</f>
        <v>212.5</v>
      </c>
      <c r="N84" s="287" t="n">
        <f aca="false">N83</f>
        <v>18000</v>
      </c>
      <c r="O84" s="286"/>
      <c r="P84" s="287" t="n">
        <f aca="false">N84*M84</f>
        <v>3825000</v>
      </c>
      <c r="Q84" s="288"/>
      <c r="R84" s="254"/>
      <c r="S84" s="254"/>
    </row>
    <row r="85" customFormat="false" ht="14.25" hidden="false" customHeight="false" outlineLevel="0" collapsed="false">
      <c r="A85" s="277"/>
      <c r="B85" s="281" t="s">
        <v>535</v>
      </c>
      <c r="C85" s="277"/>
      <c r="D85" s="282"/>
      <c r="E85" s="277"/>
      <c r="F85" s="277"/>
      <c r="G85" s="283"/>
      <c r="H85" s="284"/>
      <c r="I85" s="284"/>
      <c r="J85" s="283" t="s">
        <v>514</v>
      </c>
      <c r="K85" s="328" t="n">
        <v>75</v>
      </c>
      <c r="L85" s="277" t="n">
        <v>115</v>
      </c>
      <c r="M85" s="287" t="n">
        <f aca="false">(K85+L85)/2</f>
        <v>95</v>
      </c>
      <c r="N85" s="287" t="n">
        <f aca="false">N84</f>
        <v>18000</v>
      </c>
      <c r="O85" s="286"/>
      <c r="P85" s="287" t="n">
        <f aca="false">N85*M85</f>
        <v>1710000</v>
      </c>
      <c r="Q85" s="288"/>
    </row>
    <row r="86" customFormat="false" ht="14.25" hidden="false" customHeight="false" outlineLevel="0" collapsed="false">
      <c r="A86" s="289"/>
      <c r="B86" s="290"/>
      <c r="C86" s="289"/>
      <c r="D86" s="291"/>
      <c r="E86" s="289"/>
      <c r="F86" s="289"/>
      <c r="G86" s="289"/>
      <c r="H86" s="292"/>
      <c r="I86" s="289"/>
      <c r="J86" s="289"/>
      <c r="K86" s="293"/>
      <c r="L86" s="294"/>
      <c r="M86" s="294"/>
      <c r="N86" s="294"/>
      <c r="O86" s="294"/>
      <c r="P86" s="294" t="n">
        <f aca="false">SUM(P82:P85)</f>
        <v>11025000</v>
      </c>
      <c r="Q86" s="288"/>
    </row>
    <row r="87" customFormat="false" ht="14.25" hidden="false" customHeight="false" outlineLevel="0" collapsed="false">
      <c r="A87" s="264"/>
      <c r="B87" s="265" t="s">
        <v>536</v>
      </c>
      <c r="C87" s="264"/>
      <c r="D87" s="269"/>
      <c r="E87" s="264"/>
      <c r="F87" s="264"/>
      <c r="G87" s="264"/>
      <c r="H87" s="272"/>
      <c r="I87" s="264"/>
      <c r="J87" s="264"/>
      <c r="K87" s="269"/>
      <c r="L87" s="264"/>
      <c r="M87" s="267"/>
      <c r="N87" s="267"/>
      <c r="O87" s="267"/>
      <c r="P87" s="267"/>
      <c r="Q87" s="270"/>
    </row>
    <row r="88" customFormat="false" ht="14.25" hidden="false" customHeight="false" outlineLevel="0" collapsed="false">
      <c r="A88" s="277"/>
      <c r="B88" s="281" t="s">
        <v>537</v>
      </c>
      <c r="C88" s="277"/>
      <c r="D88" s="282"/>
      <c r="E88" s="277"/>
      <c r="F88" s="277"/>
      <c r="G88" s="283"/>
      <c r="H88" s="284"/>
      <c r="I88" s="284"/>
      <c r="J88" s="283" t="s">
        <v>514</v>
      </c>
      <c r="K88" s="328" t="n">
        <v>60</v>
      </c>
      <c r="L88" s="277" t="n">
        <v>95</v>
      </c>
      <c r="M88" s="287" t="n">
        <f aca="false">(K88+L88)/2</f>
        <v>77.5</v>
      </c>
      <c r="N88" s="287" t="n">
        <f aca="false">N85</f>
        <v>18000</v>
      </c>
      <c r="O88" s="286"/>
      <c r="P88" s="287" t="n">
        <f aca="false">N88*M88</f>
        <v>1395000</v>
      </c>
      <c r="Q88" s="288"/>
    </row>
    <row r="89" customFormat="false" ht="14.25" hidden="false" customHeight="false" outlineLevel="0" collapsed="false">
      <c r="A89" s="277"/>
      <c r="B89" s="281" t="s">
        <v>538</v>
      </c>
      <c r="C89" s="277"/>
      <c r="D89" s="282"/>
      <c r="E89" s="277"/>
      <c r="F89" s="277"/>
      <c r="G89" s="283"/>
      <c r="H89" s="284"/>
      <c r="I89" s="284"/>
      <c r="J89" s="283" t="s">
        <v>514</v>
      </c>
      <c r="K89" s="328" t="n">
        <v>85</v>
      </c>
      <c r="L89" s="277" t="n">
        <v>125</v>
      </c>
      <c r="M89" s="287" t="n">
        <f aca="false">(K89+L89)/2</f>
        <v>105</v>
      </c>
      <c r="N89" s="287" t="n">
        <f aca="false">N88</f>
        <v>18000</v>
      </c>
      <c r="O89" s="286"/>
      <c r="P89" s="287" t="n">
        <f aca="false">N89*M89</f>
        <v>1890000</v>
      </c>
      <c r="Q89" s="288"/>
    </row>
    <row r="90" customFormat="false" ht="14.25" hidden="false" customHeight="false" outlineLevel="0" collapsed="false">
      <c r="A90" s="277"/>
      <c r="B90" s="281" t="s">
        <v>539</v>
      </c>
      <c r="C90" s="277"/>
      <c r="D90" s="282"/>
      <c r="E90" s="277"/>
      <c r="F90" s="277"/>
      <c r="G90" s="283"/>
      <c r="H90" s="284"/>
      <c r="I90" s="284"/>
      <c r="J90" s="283" t="s">
        <v>514</v>
      </c>
      <c r="K90" s="328" t="n">
        <v>65</v>
      </c>
      <c r="L90" s="277" t="n">
        <v>95</v>
      </c>
      <c r="M90" s="287" t="n">
        <f aca="false">(K90+L90)/2</f>
        <v>80</v>
      </c>
      <c r="N90" s="287" t="n">
        <f aca="false">N89</f>
        <v>18000</v>
      </c>
      <c r="O90" s="286"/>
      <c r="P90" s="287" t="n">
        <f aca="false">N90*M90</f>
        <v>1440000</v>
      </c>
      <c r="Q90" s="288"/>
    </row>
    <row r="91" customFormat="false" ht="14.25" hidden="false" customHeight="false" outlineLevel="0" collapsed="false">
      <c r="A91" s="289"/>
      <c r="B91" s="290"/>
      <c r="C91" s="289"/>
      <c r="D91" s="291"/>
      <c r="E91" s="289"/>
      <c r="F91" s="289"/>
      <c r="G91" s="289"/>
      <c r="H91" s="292"/>
      <c r="I91" s="289"/>
      <c r="J91" s="289"/>
      <c r="K91" s="293"/>
      <c r="L91" s="294"/>
      <c r="M91" s="294"/>
      <c r="N91" s="294"/>
      <c r="O91" s="294"/>
      <c r="P91" s="294" t="n">
        <f aca="false">SUM(P88:P90)</f>
        <v>4725000</v>
      </c>
    </row>
    <row r="92" customFormat="false" ht="22.05" hidden="false" customHeight="false" outlineLevel="0" collapsed="false">
      <c r="A92" s="260"/>
      <c r="B92" s="304" t="s">
        <v>540</v>
      </c>
      <c r="C92" s="260"/>
      <c r="D92" s="260"/>
      <c r="E92" s="260"/>
      <c r="F92" s="260"/>
      <c r="G92" s="260"/>
      <c r="H92" s="260"/>
      <c r="I92" s="305"/>
      <c r="J92" s="260"/>
      <c r="K92" s="298"/>
      <c r="L92" s="299"/>
      <c r="M92" s="299"/>
      <c r="N92" s="299"/>
      <c r="O92" s="299"/>
      <c r="P92" s="299" t="n">
        <f aca="false">SUM(P91,P86,P80,P74,P66)</f>
        <v>157545000</v>
      </c>
      <c r="Q92" s="296"/>
      <c r="R92" s="296"/>
      <c r="S92" s="327" t="s">
        <v>507</v>
      </c>
    </row>
    <row r="98" customFormat="false" ht="23.1" hidden="false" customHeight="false" outlineLevel="0" collapsed="false">
      <c r="A98" s="258"/>
      <c r="B98" s="259" t="s">
        <v>270</v>
      </c>
      <c r="C98" s="260"/>
      <c r="D98" s="261"/>
      <c r="E98" s="260"/>
      <c r="F98" s="260"/>
      <c r="G98" s="260"/>
      <c r="H98" s="260"/>
      <c r="I98" s="260"/>
      <c r="J98" s="260"/>
      <c r="K98" s="262"/>
      <c r="L98" s="260"/>
      <c r="M98" s="263"/>
      <c r="N98" s="263"/>
      <c r="O98" s="260"/>
      <c r="P98" s="263"/>
      <c r="Q98" s="260"/>
    </row>
    <row r="99" customFormat="false" ht="14.25" hidden="false" customHeight="false" outlineLevel="0" collapsed="false">
      <c r="A99" s="264"/>
      <c r="B99" s="265"/>
      <c r="C99" s="264"/>
      <c r="D99" s="269" t="s">
        <v>541</v>
      </c>
      <c r="E99" s="269" t="s">
        <v>542</v>
      </c>
      <c r="F99" s="269" t="s">
        <v>543</v>
      </c>
      <c r="G99" s="269" t="s">
        <v>544</v>
      </c>
      <c r="H99" s="272" t="s">
        <v>545</v>
      </c>
      <c r="I99" s="264"/>
      <c r="J99" s="264"/>
      <c r="K99" s="269"/>
      <c r="L99" s="264"/>
      <c r="M99" s="267"/>
      <c r="N99" s="267" t="s">
        <v>546</v>
      </c>
      <c r="O99" s="267"/>
      <c r="P99" s="267"/>
      <c r="Q99" s="270"/>
    </row>
    <row r="100" s="254" customFormat="true" ht="14.25" hidden="false" customHeight="false" outlineLevel="0" collapsed="false">
      <c r="A100" s="277"/>
      <c r="B100" s="281" t="s">
        <v>547</v>
      </c>
      <c r="C100" s="277"/>
      <c r="D100" s="277" t="n">
        <v>33</v>
      </c>
      <c r="E100" s="287" t="n">
        <v>45</v>
      </c>
      <c r="F100" s="277" t="n">
        <v>33</v>
      </c>
      <c r="G100" s="287" t="n">
        <v>45</v>
      </c>
      <c r="H100" s="284" t="n">
        <v>15</v>
      </c>
      <c r="I100" s="284"/>
      <c r="J100" s="283" t="s">
        <v>514</v>
      </c>
      <c r="K100" s="328" t="n">
        <v>900</v>
      </c>
      <c r="N100" s="287" t="n">
        <f aca="false">(G100+F100+E100+D100)*H100</f>
        <v>2340</v>
      </c>
      <c r="O100" s="286"/>
      <c r="P100" s="287" t="n">
        <f aca="false">N100*K100</f>
        <v>2106000</v>
      </c>
      <c r="Q100" s="288"/>
    </row>
    <row r="101" s="254" customFormat="true" ht="14.25" hidden="false" customHeight="false" outlineLevel="0" collapsed="false">
      <c r="A101" s="277"/>
      <c r="B101" s="281" t="s">
        <v>548</v>
      </c>
      <c r="C101" s="277"/>
      <c r="D101" s="277" t="n">
        <v>33</v>
      </c>
      <c r="E101" s="287" t="n">
        <v>45</v>
      </c>
      <c r="F101" s="277" t="n">
        <v>33</v>
      </c>
      <c r="G101" s="287" t="n">
        <v>45</v>
      </c>
      <c r="H101" s="284" t="n">
        <v>15</v>
      </c>
      <c r="I101" s="284"/>
      <c r="J101" s="283" t="s">
        <v>514</v>
      </c>
      <c r="K101" s="328" t="n">
        <v>900</v>
      </c>
      <c r="N101" s="287" t="n">
        <f aca="false">(G101+F101+E101+D101)*H101</f>
        <v>2340</v>
      </c>
      <c r="O101" s="286"/>
      <c r="P101" s="287" t="n">
        <f aca="false">N101*K101</f>
        <v>2106000</v>
      </c>
      <c r="Q101" s="288"/>
    </row>
    <row r="102" s="254" customFormat="true" ht="14.25" hidden="false" customHeight="false" outlineLevel="0" collapsed="false">
      <c r="A102" s="277"/>
      <c r="B102" s="281" t="s">
        <v>549</v>
      </c>
      <c r="C102" s="277"/>
      <c r="D102" s="277" t="n">
        <v>33</v>
      </c>
      <c r="E102" s="287" t="n">
        <v>45</v>
      </c>
      <c r="F102" s="277" t="n">
        <v>33</v>
      </c>
      <c r="G102" s="287" t="n">
        <v>45</v>
      </c>
      <c r="H102" s="284" t="n">
        <v>15</v>
      </c>
      <c r="I102" s="284"/>
      <c r="J102" s="283" t="s">
        <v>514</v>
      </c>
      <c r="K102" s="328" t="n">
        <v>900</v>
      </c>
      <c r="N102" s="287" t="n">
        <f aca="false">(G102+F102+E102+D102)*H102</f>
        <v>2340</v>
      </c>
      <c r="O102" s="286"/>
      <c r="P102" s="287" t="n">
        <f aca="false">N102*K102</f>
        <v>2106000</v>
      </c>
      <c r="Q102" s="288"/>
    </row>
    <row r="103" customFormat="false" ht="14.25" hidden="false" customHeight="false" outlineLevel="0" collapsed="false">
      <c r="A103" s="289"/>
      <c r="B103" s="290"/>
      <c r="C103" s="289"/>
      <c r="D103" s="291"/>
      <c r="E103" s="289"/>
      <c r="F103" s="289"/>
      <c r="G103" s="289"/>
      <c r="H103" s="292"/>
      <c r="I103" s="289"/>
      <c r="J103" s="289"/>
      <c r="K103" s="293"/>
      <c r="L103" s="294"/>
      <c r="M103" s="294"/>
      <c r="N103" s="294" t="n">
        <f aca="false">SUM(N100:N102)</f>
        <v>7020</v>
      </c>
      <c r="O103" s="294"/>
      <c r="P103" s="294" t="n">
        <f aca="false">SUM(P100:P102)</f>
        <v>6318000</v>
      </c>
    </row>
    <row r="104" customFormat="false" ht="22.05" hidden="false" customHeight="false" outlineLevel="0" collapsed="false">
      <c r="A104" s="260"/>
      <c r="B104" s="304" t="s">
        <v>550</v>
      </c>
      <c r="C104" s="260"/>
      <c r="D104" s="260"/>
      <c r="E104" s="260"/>
      <c r="F104" s="260"/>
      <c r="G104" s="260"/>
      <c r="H104" s="260"/>
      <c r="I104" s="305"/>
      <c r="J104" s="260"/>
      <c r="K104" s="298"/>
      <c r="L104" s="299"/>
      <c r="M104" s="299"/>
      <c r="N104" s="299"/>
      <c r="O104" s="299"/>
      <c r="P104" s="299" t="n">
        <f aca="false">P103</f>
        <v>6318000</v>
      </c>
      <c r="Q104" s="296"/>
      <c r="R104" s="296"/>
      <c r="S104" s="327" t="s">
        <v>507</v>
      </c>
    </row>
    <row r="107" customFormat="false" ht="14.25" hidden="false" customHeight="false" outlineLevel="0" collapsed="false">
      <c r="P107" s="252" t="n">
        <f aca="false">SUM(P104,P92,P57,P34)</f>
        <v>281886912</v>
      </c>
    </row>
    <row r="108" customFormat="false" ht="14.25" hidden="false" customHeight="false" outlineLevel="0" collapsed="false">
      <c r="P108" s="252" t="n">
        <f aca="false">P107/13000</f>
        <v>21683.6086153846</v>
      </c>
    </row>
    <row r="118" customFormat="false" ht="14.25" hidden="false" customHeight="false" outlineLevel="0" collapsed="false">
      <c r="B118" s="247"/>
      <c r="D118" s="247"/>
      <c r="H118" s="296"/>
      <c r="Q118" s="296"/>
      <c r="R118" s="296"/>
      <c r="S118" s="247"/>
    </row>
    <row r="119" customFormat="false" ht="14.25" hidden="false" customHeight="false" outlineLevel="0" collapsed="false">
      <c r="B119" s="247"/>
      <c r="D119" s="247"/>
      <c r="J119" s="251"/>
      <c r="L119" s="253"/>
      <c r="M119" s="329"/>
      <c r="N119" s="330"/>
      <c r="O119" s="296"/>
      <c r="P119" s="330"/>
      <c r="Q119" s="296"/>
      <c r="R119" s="247"/>
      <c r="S119" s="296"/>
    </row>
    <row r="120" customFormat="false" ht="14.25" hidden="false" customHeight="false" outlineLevel="0" collapsed="false">
      <c r="E120" s="249"/>
      <c r="K120" s="301"/>
      <c r="L120" s="247"/>
      <c r="M120" s="302"/>
      <c r="Q120" s="251"/>
      <c r="R120" s="253"/>
    </row>
    <row r="121" customFormat="false" ht="23.85" hidden="false" customHeight="false" outlineLevel="0" collapsed="false">
      <c r="B121" s="239" t="s">
        <v>365</v>
      </c>
      <c r="C121" s="240" t="n">
        <v>0.4</v>
      </c>
      <c r="D121" s="241" t="s">
        <v>366</v>
      </c>
      <c r="E121" s="241" t="s">
        <v>367</v>
      </c>
      <c r="F121" s="239" t="s">
        <v>368</v>
      </c>
    </row>
    <row r="122" customFormat="false" ht="16.4" hidden="false" customHeight="false" outlineLevel="0" collapsed="false">
      <c r="B122" s="239" t="s">
        <v>372</v>
      </c>
      <c r="C122" s="240" t="n">
        <v>0.35</v>
      </c>
      <c r="D122" s="241" t="s">
        <v>373</v>
      </c>
      <c r="E122" s="241" t="s">
        <v>374</v>
      </c>
      <c r="F122" s="239" t="s">
        <v>375</v>
      </c>
      <c r="O122" s="253"/>
      <c r="Q122" s="254"/>
      <c r="R122" s="247"/>
    </row>
    <row r="123" customFormat="false" ht="16.4" hidden="false" customHeight="false" outlineLevel="0" collapsed="false">
      <c r="B123" s="239" t="s">
        <v>379</v>
      </c>
      <c r="C123" s="240" t="n">
        <v>0.15</v>
      </c>
      <c r="D123" s="241" t="s">
        <v>380</v>
      </c>
      <c r="E123" s="241" t="s">
        <v>381</v>
      </c>
      <c r="F123" s="239" t="s">
        <v>382</v>
      </c>
    </row>
    <row r="124" customFormat="false" ht="16.4" hidden="false" customHeight="false" outlineLevel="0" collapsed="false">
      <c r="B124" s="239" t="s">
        <v>386</v>
      </c>
      <c r="C124" s="240" t="n">
        <v>0.07</v>
      </c>
      <c r="D124" s="241" t="s">
        <v>387</v>
      </c>
      <c r="E124" s="241" t="s">
        <v>388</v>
      </c>
      <c r="F124" s="239" t="s">
        <v>389</v>
      </c>
    </row>
    <row r="125" customFormat="false" ht="23.85" hidden="false" customHeight="false" outlineLevel="0" collapsed="false">
      <c r="B125" s="239" t="s">
        <v>393</v>
      </c>
      <c r="C125" s="240" t="n">
        <v>0.03</v>
      </c>
      <c r="D125" s="241" t="s">
        <v>394</v>
      </c>
      <c r="E125" s="241" t="s">
        <v>395</v>
      </c>
      <c r="F125" s="239" t="s">
        <v>396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A37" activeCellId="0" sqref="A37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.77"/>
    <col collapsed="false" customWidth="true" hidden="false" outlineLevel="0" max="2" min="2" style="0" width="40.89"/>
    <col collapsed="false" customWidth="true" hidden="false" outlineLevel="0" max="3" min="3" style="0" width="4.22"/>
    <col collapsed="false" customWidth="true" hidden="false" outlineLevel="0" max="4" min="4" style="0" width="15.66"/>
    <col collapsed="false" customWidth="true" hidden="false" outlineLevel="0" max="5" min="5" style="0" width="15.78"/>
    <col collapsed="false" customWidth="true" hidden="false" outlineLevel="0" max="6" min="6" style="0" width="10.88"/>
    <col collapsed="false" customWidth="true" hidden="false" outlineLevel="0" max="9" min="9" style="0" width="50.77"/>
  </cols>
  <sheetData>
    <row r="1" s="296" customFormat="true" ht="14.25" hidden="false" customHeight="false" outlineLevel="0" collapsed="false">
      <c r="A1" s="251"/>
      <c r="B1" s="251"/>
      <c r="C1" s="251"/>
      <c r="D1" s="251"/>
      <c r="E1" s="251"/>
      <c r="F1" s="253"/>
      <c r="I1" s="251"/>
    </row>
    <row r="2" s="296" customFormat="true" ht="14.25" hidden="false" customHeight="false" outlineLevel="0" collapsed="false">
      <c r="A2" s="331"/>
      <c r="B2" s="332" t="s">
        <v>551</v>
      </c>
      <c r="C2" s="332"/>
      <c r="D2" s="332"/>
      <c r="E2" s="332"/>
      <c r="F2" s="332"/>
      <c r="I2" s="306" t="s">
        <v>552</v>
      </c>
    </row>
    <row r="3" s="296" customFormat="true" ht="14.25" hidden="false" customHeight="false" outlineLevel="0" collapsed="false">
      <c r="A3" s="251"/>
      <c r="B3" s="251"/>
      <c r="C3" s="251"/>
      <c r="D3" s="333"/>
      <c r="E3" s="333"/>
      <c r="F3" s="334"/>
      <c r="I3" s="251"/>
    </row>
    <row r="4" s="296" customFormat="true" ht="14.25" hidden="false" customHeight="false" outlineLevel="0" collapsed="false">
      <c r="C4" s="251"/>
      <c r="D4" s="251"/>
      <c r="E4" s="251"/>
      <c r="F4" s="334"/>
    </row>
    <row r="5" s="296" customFormat="true" ht="14.25" hidden="false" customHeight="false" outlineLevel="0" collapsed="false">
      <c r="A5" s="307" t="s">
        <v>553</v>
      </c>
      <c r="B5" s="264" t="s">
        <v>554</v>
      </c>
      <c r="C5" s="264" t="s">
        <v>430</v>
      </c>
      <c r="D5" s="264" t="s">
        <v>555</v>
      </c>
      <c r="E5" s="264" t="s">
        <v>556</v>
      </c>
      <c r="F5" s="270" t="s">
        <v>428</v>
      </c>
      <c r="I5" s="309" t="s">
        <v>557</v>
      </c>
    </row>
    <row r="6" s="296" customFormat="true" ht="14.25" hidden="false" customHeight="false" outlineLevel="0" collapsed="false">
      <c r="A6" s="275"/>
      <c r="B6" s="275"/>
      <c r="C6" s="275"/>
      <c r="D6" s="295"/>
      <c r="E6" s="275"/>
      <c r="F6" s="280"/>
      <c r="I6" s="335"/>
    </row>
    <row r="7" s="296" customFormat="true" ht="14.25" hidden="false" customHeight="false" outlineLevel="0" collapsed="false">
      <c r="A7" s="310" t="n">
        <v>1</v>
      </c>
      <c r="B7" s="310" t="s">
        <v>558</v>
      </c>
      <c r="C7" s="284" t="n">
        <v>1</v>
      </c>
      <c r="D7" s="288" t="n">
        <v>48</v>
      </c>
      <c r="E7" s="284" t="n">
        <v>60000</v>
      </c>
      <c r="F7" s="288" t="n">
        <f aca="false">E7*D7*C7</f>
        <v>2880000</v>
      </c>
      <c r="I7" s="312" t="s">
        <v>559</v>
      </c>
    </row>
    <row r="8" s="296" customFormat="true" ht="14.25" hidden="false" customHeight="false" outlineLevel="0" collapsed="false">
      <c r="A8" s="310" t="n">
        <v>1</v>
      </c>
      <c r="B8" s="310" t="s">
        <v>560</v>
      </c>
      <c r="C8" s="284" t="n">
        <v>3</v>
      </c>
      <c r="D8" s="288" t="n">
        <v>48</v>
      </c>
      <c r="E8" s="284" t="n">
        <v>25000</v>
      </c>
      <c r="F8" s="288" t="n">
        <f aca="false">E8*D8*C8</f>
        <v>3600000</v>
      </c>
      <c r="I8" s="312" t="s">
        <v>561</v>
      </c>
    </row>
    <row r="9" s="296" customFormat="true" ht="14.25" hidden="false" customHeight="false" outlineLevel="0" collapsed="false">
      <c r="A9" s="310" t="n">
        <v>4</v>
      </c>
      <c r="B9" s="310" t="s">
        <v>562</v>
      </c>
      <c r="C9" s="284" t="n">
        <v>3</v>
      </c>
      <c r="D9" s="288" t="n">
        <v>48</v>
      </c>
      <c r="E9" s="284" t="n">
        <v>25000</v>
      </c>
      <c r="F9" s="288" t="n">
        <f aca="false">E9*D9*C9</f>
        <v>3600000</v>
      </c>
      <c r="I9" s="312" t="s">
        <v>563</v>
      </c>
    </row>
    <row r="10" s="296" customFormat="true" ht="14.25" hidden="false" customHeight="false" outlineLevel="0" collapsed="false">
      <c r="A10" s="310" t="n">
        <v>5</v>
      </c>
      <c r="B10" s="310" t="s">
        <v>564</v>
      </c>
      <c r="C10" s="284" t="n">
        <v>3</v>
      </c>
      <c r="D10" s="288" t="n">
        <v>48</v>
      </c>
      <c r="E10" s="284" t="n">
        <v>15000</v>
      </c>
      <c r="F10" s="288" t="n">
        <f aca="false">E10*D10*C10</f>
        <v>2160000</v>
      </c>
      <c r="I10" s="312" t="s">
        <v>565</v>
      </c>
    </row>
    <row r="11" s="296" customFormat="true" ht="14.25" hidden="false" customHeight="false" outlineLevel="0" collapsed="false">
      <c r="A11" s="310" t="n">
        <v>7</v>
      </c>
      <c r="B11" s="310" t="s">
        <v>566</v>
      </c>
      <c r="C11" s="284" t="n">
        <v>2</v>
      </c>
      <c r="D11" s="288" t="n">
        <v>48</v>
      </c>
      <c r="E11" s="284" t="n">
        <v>25000</v>
      </c>
      <c r="F11" s="288" t="n">
        <f aca="false">E11*D11*C11</f>
        <v>2400000</v>
      </c>
      <c r="I11" s="312" t="s">
        <v>567</v>
      </c>
    </row>
    <row r="12" s="296" customFormat="true" ht="14.25" hidden="false" customHeight="false" outlineLevel="0" collapsed="false">
      <c r="A12" s="310" t="n">
        <v>8</v>
      </c>
      <c r="B12" s="310" t="s">
        <v>568</v>
      </c>
      <c r="C12" s="284" t="n">
        <v>2</v>
      </c>
      <c r="D12" s="288" t="n">
        <v>48</v>
      </c>
      <c r="E12" s="284" t="n">
        <v>25000</v>
      </c>
      <c r="F12" s="288" t="n">
        <f aca="false">E12*D12*C12</f>
        <v>2400000</v>
      </c>
      <c r="I12" s="312" t="s">
        <v>569</v>
      </c>
    </row>
    <row r="13" s="296" customFormat="true" ht="14.25" hidden="false" customHeight="false" outlineLevel="0" collapsed="false">
      <c r="A13" s="310" t="n">
        <v>9</v>
      </c>
      <c r="B13" s="310" t="s">
        <v>570</v>
      </c>
      <c r="C13" s="284" t="n">
        <v>2</v>
      </c>
      <c r="D13" s="288" t="n">
        <v>48</v>
      </c>
      <c r="E13" s="284" t="n">
        <v>15000</v>
      </c>
      <c r="F13" s="288" t="n">
        <f aca="false">E13*D13*C13</f>
        <v>1440000</v>
      </c>
      <c r="I13" s="312" t="s">
        <v>571</v>
      </c>
    </row>
    <row r="14" s="296" customFormat="true" ht="14.25" hidden="false" customHeight="false" outlineLevel="0" collapsed="false">
      <c r="A14" s="310" t="n">
        <v>10</v>
      </c>
      <c r="B14" s="310" t="s">
        <v>572</v>
      </c>
      <c r="C14" s="284" t="n">
        <v>3</v>
      </c>
      <c r="D14" s="288" t="n">
        <v>48</v>
      </c>
      <c r="E14" s="284" t="n">
        <v>15000</v>
      </c>
      <c r="F14" s="288" t="n">
        <f aca="false">E14*D14*C14</f>
        <v>2160000</v>
      </c>
      <c r="I14" s="312" t="s">
        <v>573</v>
      </c>
    </row>
    <row r="15" s="296" customFormat="true" ht="14.25" hidden="false" customHeight="false" outlineLevel="0" collapsed="false">
      <c r="A15" s="310" t="n">
        <v>12</v>
      </c>
      <c r="B15" s="310" t="s">
        <v>574</v>
      </c>
      <c r="C15" s="284" t="n">
        <v>3</v>
      </c>
      <c r="D15" s="288" t="n">
        <v>48</v>
      </c>
      <c r="E15" s="284" t="n">
        <v>25000</v>
      </c>
      <c r="F15" s="288" t="n">
        <f aca="false">E15*D15*C15</f>
        <v>3600000</v>
      </c>
      <c r="I15" s="312" t="s">
        <v>575</v>
      </c>
    </row>
    <row r="16" s="296" customFormat="true" ht="14.25" hidden="false" customHeight="false" outlineLevel="0" collapsed="false">
      <c r="A16" s="310" t="n">
        <v>15</v>
      </c>
      <c r="B16" s="310" t="s">
        <v>576</v>
      </c>
      <c r="C16" s="284" t="n">
        <v>1</v>
      </c>
      <c r="D16" s="288" t="n">
        <v>48</v>
      </c>
      <c r="E16" s="284" t="n">
        <v>15000</v>
      </c>
      <c r="F16" s="288" t="n">
        <f aca="false">E16*D16*C16</f>
        <v>720000</v>
      </c>
      <c r="I16" s="312" t="s">
        <v>577</v>
      </c>
    </row>
    <row r="17" s="296" customFormat="true" ht="14.25" hidden="false" customHeight="false" outlineLevel="0" collapsed="false">
      <c r="A17" s="310" t="n">
        <v>17</v>
      </c>
      <c r="B17" s="310" t="s">
        <v>578</v>
      </c>
      <c r="C17" s="284" t="n">
        <v>2</v>
      </c>
      <c r="D17" s="288" t="n">
        <v>48</v>
      </c>
      <c r="E17" s="284" t="n">
        <v>12000</v>
      </c>
      <c r="F17" s="288" t="n">
        <f aca="false">E17*D17*C17</f>
        <v>1152000</v>
      </c>
      <c r="I17" s="310" t="s">
        <v>579</v>
      </c>
    </row>
    <row r="18" s="296" customFormat="true" ht="14.25" hidden="false" customHeight="false" outlineLevel="0" collapsed="false">
      <c r="A18" s="310" t="n">
        <v>20</v>
      </c>
      <c r="B18" s="310" t="s">
        <v>580</v>
      </c>
      <c r="C18" s="284" t="n">
        <v>1</v>
      </c>
      <c r="D18" s="288" t="n">
        <v>48</v>
      </c>
      <c r="E18" s="284" t="n">
        <v>12000</v>
      </c>
      <c r="F18" s="288" t="n">
        <f aca="false">E18*D18*C18</f>
        <v>576000</v>
      </c>
      <c r="I18" s="312" t="s">
        <v>581</v>
      </c>
    </row>
    <row r="19" s="296" customFormat="true" ht="14.25" hidden="false" customHeight="false" outlineLevel="0" collapsed="false">
      <c r="A19" s="310" t="n">
        <v>22</v>
      </c>
      <c r="B19" s="310" t="s">
        <v>582</v>
      </c>
      <c r="C19" s="284" t="n">
        <v>2</v>
      </c>
      <c r="D19" s="288" t="n">
        <v>48</v>
      </c>
      <c r="E19" s="284" t="n">
        <v>8000</v>
      </c>
      <c r="F19" s="288" t="n">
        <f aca="false">E19*D19*C19</f>
        <v>768000</v>
      </c>
      <c r="I19" s="312" t="s">
        <v>583</v>
      </c>
    </row>
    <row r="20" s="296" customFormat="true" ht="14.25" hidden="false" customHeight="false" outlineLevel="0" collapsed="false">
      <c r="A20" s="310" t="n">
        <v>23</v>
      </c>
      <c r="B20" s="310" t="s">
        <v>584</v>
      </c>
      <c r="C20" s="284" t="n">
        <v>2</v>
      </c>
      <c r="D20" s="288" t="n">
        <v>48</v>
      </c>
      <c r="E20" s="284" t="n">
        <v>7000</v>
      </c>
      <c r="F20" s="288" t="n">
        <f aca="false">E20*D20*C20</f>
        <v>672000</v>
      </c>
      <c r="I20" s="312" t="s">
        <v>585</v>
      </c>
    </row>
    <row r="21" s="296" customFormat="true" ht="14.25" hidden="false" customHeight="false" outlineLevel="0" collapsed="false">
      <c r="A21" s="310" t="n">
        <v>24</v>
      </c>
      <c r="B21" s="310" t="s">
        <v>586</v>
      </c>
      <c r="C21" s="284" t="n">
        <v>4</v>
      </c>
      <c r="D21" s="288" t="n">
        <v>48</v>
      </c>
      <c r="E21" s="284" t="n">
        <v>10000</v>
      </c>
      <c r="F21" s="288" t="n">
        <f aca="false">E21*D21*C21</f>
        <v>1920000</v>
      </c>
      <c r="I21" s="312" t="s">
        <v>587</v>
      </c>
    </row>
    <row r="22" s="296" customFormat="true" ht="14.25" hidden="false" customHeight="false" outlineLevel="0" collapsed="false">
      <c r="A22" s="264"/>
      <c r="B22" s="264" t="s">
        <v>588</v>
      </c>
      <c r="C22" s="264"/>
      <c r="D22" s="272"/>
      <c r="E22" s="264"/>
      <c r="F22" s="270" t="n">
        <f aca="false">SUM(F7:F21)</f>
        <v>30048000</v>
      </c>
      <c r="I22" s="323" t="s">
        <v>589</v>
      </c>
    </row>
    <row r="23" s="296" customFormat="true" ht="14.25" hidden="false" customHeight="false" outlineLevel="0" collapsed="false">
      <c r="A23" s="286"/>
      <c r="B23" s="286"/>
      <c r="C23" s="288"/>
      <c r="D23" s="288"/>
      <c r="E23" s="288"/>
      <c r="F23" s="311"/>
      <c r="G23" s="336"/>
      <c r="I23" s="251"/>
    </row>
    <row r="24" s="296" customFormat="true" ht="14.25" hidden="false" customHeight="false" outlineLevel="0" collapsed="false">
      <c r="A24" s="337"/>
      <c r="B24" s="337" t="s">
        <v>590</v>
      </c>
      <c r="C24" s="337" t="s">
        <v>430</v>
      </c>
      <c r="D24" s="337" t="s">
        <v>555</v>
      </c>
      <c r="E24" s="337" t="s">
        <v>591</v>
      </c>
      <c r="F24" s="338" t="s">
        <v>428</v>
      </c>
      <c r="I24" s="339" t="s">
        <v>592</v>
      </c>
    </row>
    <row r="25" s="296" customFormat="true" ht="14.25" hidden="false" customHeight="false" outlineLevel="0" collapsed="false">
      <c r="A25" s="310" t="n">
        <v>1</v>
      </c>
      <c r="B25" s="310" t="s">
        <v>593</v>
      </c>
      <c r="C25" s="284" t="n">
        <v>1</v>
      </c>
      <c r="D25" s="288" t="n">
        <v>48</v>
      </c>
      <c r="E25" s="288" t="n">
        <v>2500000</v>
      </c>
      <c r="F25" s="288" t="n">
        <f aca="false">E25*C25</f>
        <v>2500000</v>
      </c>
      <c r="I25" s="310"/>
    </row>
    <row r="26" s="296" customFormat="true" ht="14.25" hidden="false" customHeight="false" outlineLevel="0" collapsed="false">
      <c r="A26" s="310" t="n">
        <v>2</v>
      </c>
      <c r="B26" s="310" t="s">
        <v>594</v>
      </c>
      <c r="C26" s="284" t="n">
        <v>1</v>
      </c>
      <c r="D26" s="288" t="n">
        <v>48</v>
      </c>
      <c r="E26" s="284" t="n">
        <v>30000</v>
      </c>
      <c r="F26" s="288" t="n">
        <f aca="false">E26*D26*C26</f>
        <v>1440000</v>
      </c>
      <c r="I26" s="312" t="s">
        <v>595</v>
      </c>
    </row>
    <row r="27" s="296" customFormat="true" ht="14.25" hidden="false" customHeight="false" outlineLevel="0" collapsed="false">
      <c r="A27" s="264"/>
      <c r="B27" s="264" t="s">
        <v>596</v>
      </c>
      <c r="C27" s="264"/>
      <c r="D27" s="272"/>
      <c r="E27" s="264"/>
      <c r="F27" s="270" t="n">
        <f aca="false">SUM(F26)</f>
        <v>1440000</v>
      </c>
      <c r="I27" s="323" t="s">
        <v>597</v>
      </c>
    </row>
    <row r="28" s="296" customFormat="true" ht="14.25" hidden="false" customHeight="false" outlineLevel="0" collapsed="false">
      <c r="A28" s="286"/>
      <c r="B28" s="286"/>
      <c r="C28" s="288"/>
      <c r="D28" s="288"/>
      <c r="E28" s="288"/>
      <c r="F28" s="311"/>
      <c r="G28" s="340"/>
      <c r="I28" s="251"/>
    </row>
    <row r="29" s="296" customFormat="true" ht="14.25" hidden="false" customHeight="false" outlineLevel="0" collapsed="false">
      <c r="A29" s="275"/>
      <c r="B29" s="275" t="s">
        <v>598</v>
      </c>
      <c r="C29" s="337" t="s">
        <v>430</v>
      </c>
      <c r="D29" s="337" t="s">
        <v>599</v>
      </c>
      <c r="E29" s="337" t="s">
        <v>600</v>
      </c>
      <c r="F29" s="341" t="s">
        <v>601</v>
      </c>
      <c r="I29" s="342" t="s">
        <v>602</v>
      </c>
    </row>
    <row r="30" customFormat="false" ht="14.25" hidden="false" customHeight="false" outlineLevel="0" collapsed="false">
      <c r="A30" s="310" t="n">
        <v>1</v>
      </c>
      <c r="B30" s="310" t="s">
        <v>603</v>
      </c>
      <c r="C30" s="284" t="n">
        <v>4</v>
      </c>
      <c r="D30" s="288" t="n">
        <v>200000</v>
      </c>
      <c r="E30" s="284" t="n">
        <v>0</v>
      </c>
      <c r="F30" s="288" t="n">
        <f aca="false">C30*D30</f>
        <v>800000</v>
      </c>
      <c r="G30" s="296"/>
      <c r="H30" s="296"/>
      <c r="I30" s="312" t="s">
        <v>604</v>
      </c>
    </row>
    <row r="31" customFormat="false" ht="14.25" hidden="false" customHeight="false" outlineLevel="0" collapsed="false">
      <c r="A31" s="310" t="n">
        <v>2</v>
      </c>
      <c r="B31" s="310" t="s">
        <v>605</v>
      </c>
      <c r="C31" s="284" t="n">
        <v>8</v>
      </c>
      <c r="D31" s="288" t="n">
        <v>20000</v>
      </c>
      <c r="E31" s="284" t="n">
        <v>0</v>
      </c>
      <c r="F31" s="288" t="n">
        <f aca="false">C31*D31</f>
        <v>160000</v>
      </c>
      <c r="G31" s="296"/>
      <c r="H31" s="296"/>
      <c r="I31" s="312" t="s">
        <v>606</v>
      </c>
    </row>
    <row r="32" customFormat="false" ht="14.25" hidden="false" customHeight="false" outlineLevel="0" collapsed="false">
      <c r="A32" s="310" t="n">
        <v>3</v>
      </c>
      <c r="B32" s="310" t="s">
        <v>607</v>
      </c>
      <c r="C32" s="284" t="n">
        <v>3</v>
      </c>
      <c r="D32" s="288" t="n">
        <v>1000000</v>
      </c>
      <c r="E32" s="284" t="n">
        <v>0</v>
      </c>
      <c r="F32" s="288" t="n">
        <f aca="false">C32*D32</f>
        <v>3000000</v>
      </c>
      <c r="G32" s="296"/>
      <c r="H32" s="296"/>
      <c r="I32" s="312" t="s">
        <v>608</v>
      </c>
    </row>
    <row r="33" customFormat="false" ht="14.25" hidden="false" customHeight="false" outlineLevel="0" collapsed="false">
      <c r="A33" s="310" t="n">
        <v>4</v>
      </c>
      <c r="B33" s="310" t="s">
        <v>609</v>
      </c>
      <c r="C33" s="284" t="n">
        <v>2</v>
      </c>
      <c r="D33" s="288" t="n">
        <v>32</v>
      </c>
      <c r="E33" s="284" t="n">
        <f aca="false">3500*26</f>
        <v>91000</v>
      </c>
      <c r="F33" s="288" t="n">
        <f aca="false">C33*D33*E33</f>
        <v>5824000</v>
      </c>
      <c r="G33" s="296"/>
      <c r="H33" s="296"/>
      <c r="I33" s="312" t="s">
        <v>610</v>
      </c>
    </row>
    <row r="34" customFormat="false" ht="14.25" hidden="false" customHeight="false" outlineLevel="0" collapsed="false">
      <c r="A34" s="310" t="n">
        <v>5</v>
      </c>
      <c r="B34" s="310" t="s">
        <v>611</v>
      </c>
      <c r="C34" s="284" t="n">
        <v>1</v>
      </c>
      <c r="D34" s="288" t="n">
        <v>10000000</v>
      </c>
      <c r="E34" s="284"/>
      <c r="F34" s="288" t="n">
        <f aca="false">C34*D34</f>
        <v>10000000</v>
      </c>
      <c r="G34" s="296"/>
      <c r="H34" s="296"/>
      <c r="I34" s="312" t="s">
        <v>612</v>
      </c>
    </row>
    <row r="35" customFormat="false" ht="14.25" hidden="false" customHeight="false" outlineLevel="0" collapsed="false">
      <c r="A35" s="310" t="n">
        <v>6</v>
      </c>
      <c r="B35" s="310" t="s">
        <v>613</v>
      </c>
      <c r="C35" s="284" t="n">
        <v>1</v>
      </c>
      <c r="D35" s="288" t="n">
        <v>1000000</v>
      </c>
      <c r="E35" s="284" t="n">
        <v>0</v>
      </c>
      <c r="F35" s="288" t="n">
        <f aca="false">C35*D35</f>
        <v>1000000</v>
      </c>
      <c r="G35" s="296"/>
      <c r="H35" s="296"/>
      <c r="I35" s="312" t="s">
        <v>614</v>
      </c>
    </row>
    <row r="36" customFormat="false" ht="14.25" hidden="false" customHeight="false" outlineLevel="0" collapsed="false">
      <c r="A36" s="310" t="n">
        <v>7</v>
      </c>
      <c r="B36" s="310" t="s">
        <v>615</v>
      </c>
      <c r="C36" s="284" t="n">
        <v>36</v>
      </c>
      <c r="D36" s="288" t="n">
        <v>0</v>
      </c>
      <c r="E36" s="284" t="n">
        <v>10000</v>
      </c>
      <c r="F36" s="288" t="n">
        <f aca="false">E36*C36</f>
        <v>360000</v>
      </c>
      <c r="G36" s="296"/>
      <c r="H36" s="296"/>
      <c r="I36" s="312" t="s">
        <v>616</v>
      </c>
    </row>
    <row r="37" customFormat="false" ht="14.25" hidden="false" customHeight="false" outlineLevel="0" collapsed="false">
      <c r="A37" s="264"/>
      <c r="B37" s="264" t="s">
        <v>617</v>
      </c>
      <c r="C37" s="264"/>
      <c r="D37" s="272"/>
      <c r="E37" s="264"/>
      <c r="F37" s="270" t="n">
        <f aca="false">SUM(F30:F36)</f>
        <v>21144000</v>
      </c>
      <c r="G37" s="296"/>
      <c r="H37" s="296"/>
      <c r="I37" s="307" t="s">
        <v>618</v>
      </c>
    </row>
    <row r="38" customFormat="false" ht="14.25" hidden="false" customHeight="false" outlineLevel="0" collapsed="false">
      <c r="A38" s="260"/>
      <c r="B38" s="260" t="s">
        <v>619</v>
      </c>
      <c r="C38" s="260"/>
      <c r="D38" s="260"/>
      <c r="E38" s="260"/>
      <c r="F38" s="300" t="n">
        <f aca="false">F37+F27+F22</f>
        <v>52632000</v>
      </c>
      <c r="G38" s="336"/>
      <c r="H38" s="296"/>
      <c r="I38" s="327" t="s">
        <v>620</v>
      </c>
    </row>
    <row r="39" customFormat="false" ht="14.25" hidden="false" customHeight="false" outlineLevel="0" collapsed="false">
      <c r="A39" s="310"/>
      <c r="B39" s="310"/>
      <c r="C39" s="343"/>
      <c r="D39" s="288"/>
      <c r="E39" s="284"/>
      <c r="F39" s="288"/>
      <c r="G39" s="296"/>
      <c r="H39" s="296"/>
      <c r="I39" s="310"/>
    </row>
    <row r="40" customFormat="false" ht="14.25" hidden="false" customHeight="false" outlineLevel="0" collapsed="false">
      <c r="A40" s="275"/>
      <c r="B40" s="275" t="s">
        <v>621</v>
      </c>
      <c r="C40" s="337" t="s">
        <v>430</v>
      </c>
      <c r="D40" s="337" t="s">
        <v>599</v>
      </c>
      <c r="E40" s="337" t="s">
        <v>600</v>
      </c>
      <c r="F40" s="341" t="s">
        <v>601</v>
      </c>
      <c r="G40" s="296"/>
      <c r="H40" s="296"/>
      <c r="I40" s="342" t="s">
        <v>622</v>
      </c>
    </row>
    <row r="41" customFormat="false" ht="14.25" hidden="false" customHeight="false" outlineLevel="0" collapsed="false">
      <c r="A41" s="310"/>
      <c r="B41" s="310" t="s">
        <v>623</v>
      </c>
      <c r="C41" s="343" t="n">
        <v>0.02</v>
      </c>
      <c r="D41" s="288"/>
      <c r="E41" s="284"/>
      <c r="F41" s="288" t="n">
        <f aca="false">C41*('Direct Expenses '!$P$57+'Direct Expenses '!$P$34)</f>
        <v>2360478.24</v>
      </c>
      <c r="G41" s="296"/>
      <c r="H41" s="296"/>
      <c r="I41" s="312" t="s">
        <v>624</v>
      </c>
    </row>
    <row r="42" customFormat="false" ht="14.25" hidden="false" customHeight="false" outlineLevel="0" collapsed="false">
      <c r="A42" s="310"/>
      <c r="B42" s="310" t="s">
        <v>625</v>
      </c>
      <c r="C42" s="343" t="n">
        <v>0.01</v>
      </c>
      <c r="D42" s="288"/>
      <c r="E42" s="284"/>
      <c r="F42" s="288" t="n">
        <f aca="false">C42*('Direct Expenses '!$P$57+'Direct Expenses '!$P$34)</f>
        <v>1180239.12</v>
      </c>
      <c r="G42" s="296"/>
      <c r="H42" s="296"/>
      <c r="I42" s="312" t="s">
        <v>626</v>
      </c>
    </row>
    <row r="43" customFormat="false" ht="14.25" hidden="false" customHeight="false" outlineLevel="0" collapsed="false">
      <c r="A43" s="310"/>
      <c r="B43" s="310" t="s">
        <v>627</v>
      </c>
      <c r="C43" s="343" t="n">
        <v>0.14</v>
      </c>
      <c r="D43" s="288"/>
      <c r="E43" s="284"/>
      <c r="F43" s="288" t="n">
        <f aca="false">C43*('Direct Expenses '!$P$57+'Direct Expenses '!$P$34)</f>
        <v>16523347.68</v>
      </c>
      <c r="G43" s="296"/>
      <c r="H43" s="296"/>
      <c r="I43" s="312" t="s">
        <v>628</v>
      </c>
    </row>
    <row r="44" customFormat="false" ht="14.25" hidden="false" customHeight="false" outlineLevel="0" collapsed="false">
      <c r="A44" s="310"/>
      <c r="B44" s="310" t="s">
        <v>629</v>
      </c>
      <c r="C44" s="343" t="n">
        <v>0.036</v>
      </c>
      <c r="D44" s="288"/>
      <c r="E44" s="284"/>
      <c r="F44" s="288" t="n">
        <f aca="false">C44*('Direct Expenses '!$P$57+'Direct Expenses '!$P$34)</f>
        <v>4248860.832</v>
      </c>
      <c r="G44" s="296"/>
      <c r="H44" s="296"/>
      <c r="I44" s="312" t="s">
        <v>630</v>
      </c>
    </row>
    <row r="45" customFormat="false" ht="14.25" hidden="false" customHeight="false" outlineLevel="0" collapsed="false">
      <c r="A45" s="310"/>
      <c r="B45" s="310" t="s">
        <v>631</v>
      </c>
      <c r="C45" s="343" t="n">
        <v>0.01</v>
      </c>
      <c r="D45" s="288"/>
      <c r="E45" s="284"/>
      <c r="F45" s="288" t="n">
        <f aca="false">C45*('Direct Expenses '!$P$57+'Direct Expenses '!$P$34)</f>
        <v>1180239.12</v>
      </c>
      <c r="G45" s="296"/>
      <c r="H45" s="296"/>
      <c r="I45" s="312" t="s">
        <v>632</v>
      </c>
    </row>
    <row r="46" customFormat="false" ht="14.25" hidden="false" customHeight="false" outlineLevel="0" collapsed="false">
      <c r="A46" s="310"/>
      <c r="B46" s="310" t="s">
        <v>633</v>
      </c>
      <c r="C46" s="343" t="n">
        <v>0.01</v>
      </c>
      <c r="D46" s="288"/>
      <c r="E46" s="284"/>
      <c r="F46" s="288" t="n">
        <f aca="false">C46*('Direct Expenses '!$P$57+'Direct Expenses '!$P$34)</f>
        <v>1180239.12</v>
      </c>
      <c r="G46" s="296"/>
      <c r="H46" s="296"/>
      <c r="I46" s="312" t="s">
        <v>634</v>
      </c>
    </row>
    <row r="47" customFormat="false" ht="14.25" hidden="false" customHeight="false" outlineLevel="0" collapsed="false">
      <c r="A47" s="310"/>
      <c r="B47" s="310" t="s">
        <v>635</v>
      </c>
      <c r="C47" s="343" t="n">
        <v>0.01</v>
      </c>
      <c r="D47" s="288"/>
      <c r="E47" s="284"/>
      <c r="F47" s="288" t="n">
        <f aca="false">C47*('Direct Expenses '!$P$57+'Direct Expenses '!$P$34)</f>
        <v>1180239.12</v>
      </c>
      <c r="G47" s="296"/>
      <c r="H47" s="296"/>
      <c r="I47" s="312" t="s">
        <v>636</v>
      </c>
    </row>
    <row r="48" customFormat="false" ht="14.25" hidden="false" customHeight="false" outlineLevel="0" collapsed="false">
      <c r="A48" s="260"/>
      <c r="B48" s="260" t="s">
        <v>637</v>
      </c>
      <c r="C48" s="344" t="n">
        <f aca="false">SUM(C41:C47)</f>
        <v>0.236</v>
      </c>
      <c r="D48" s="260"/>
      <c r="E48" s="260"/>
      <c r="F48" s="300" t="n">
        <f aca="false">SUM(F41:F47)</f>
        <v>27853643.232</v>
      </c>
      <c r="G48" s="336"/>
      <c r="H48" s="296"/>
      <c r="I48" s="327" t="s">
        <v>638</v>
      </c>
    </row>
    <row r="49" customFormat="false" ht="14.25" hidden="false" customHeight="false" outlineLevel="0" collapsed="false">
      <c r="A49" s="247"/>
      <c r="B49" s="247"/>
      <c r="C49" s="247"/>
      <c r="D49" s="247"/>
      <c r="E49" s="247"/>
      <c r="F49" s="253"/>
      <c r="G49" s="296"/>
      <c r="H49" s="296"/>
      <c r="I49" s="247"/>
    </row>
    <row r="50" customFormat="false" ht="14.25" hidden="false" customHeight="false" outlineLevel="0" collapsed="false">
      <c r="A50" s="260"/>
      <c r="B50" s="260" t="s">
        <v>639</v>
      </c>
      <c r="C50" s="260"/>
      <c r="D50" s="260"/>
      <c r="E50" s="260"/>
      <c r="F50" s="300" t="n">
        <f aca="false">SUM(F38,'Direct Expenses '!P57,'Direct Expenses '!P34,F48)</f>
        <v>198509555.232</v>
      </c>
      <c r="G50" s="296"/>
      <c r="H50" s="296"/>
      <c r="I50" s="345" t="s">
        <v>640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7.56"/>
    <col collapsed="false" customWidth="true" hidden="false" outlineLevel="0" max="9" min="4" style="346" width="8.77"/>
  </cols>
  <sheetData>
    <row r="1" customFormat="false" ht="15" hidden="false" customHeight="false" outlineLevel="0" collapsed="false">
      <c r="A1" s="237" t="s">
        <v>641</v>
      </c>
    </row>
    <row r="2" customFormat="false" ht="16.4" hidden="false" customHeight="false" outlineLevel="0" collapsed="false">
      <c r="A2" s="238" t="s">
        <v>253</v>
      </c>
      <c r="B2" s="238" t="s">
        <v>642</v>
      </c>
      <c r="C2" s="238" t="s">
        <v>643</v>
      </c>
      <c r="D2" s="347"/>
      <c r="E2" s="347"/>
      <c r="F2" s="347"/>
      <c r="G2" s="347"/>
      <c r="H2" s="347"/>
      <c r="I2" s="347"/>
      <c r="J2" s="238" t="s">
        <v>644</v>
      </c>
      <c r="K2" s="238" t="s">
        <v>645</v>
      </c>
    </row>
    <row r="3" customFormat="false" ht="16.4" hidden="false" customHeight="false" outlineLevel="0" collapsed="false">
      <c r="A3" s="239" t="s">
        <v>509</v>
      </c>
      <c r="B3" s="241" t="s">
        <v>513</v>
      </c>
      <c r="C3" s="348" t="n">
        <v>0.14</v>
      </c>
      <c r="D3" s="349" t="n">
        <v>980</v>
      </c>
      <c r="E3" s="349" t="n">
        <v>1465</v>
      </c>
      <c r="F3" s="349" t="n">
        <f aca="false">22000000/D3</f>
        <v>22448.9795918367</v>
      </c>
      <c r="G3" s="349" t="n">
        <f aca="false">33000000/E3</f>
        <v>22525.5972696246</v>
      </c>
      <c r="H3" s="349" t="n">
        <f aca="false">G3/5</f>
        <v>4505.11945392491</v>
      </c>
      <c r="I3" s="349"/>
      <c r="J3" s="241" t="s">
        <v>646</v>
      </c>
      <c r="K3" s="241" t="s">
        <v>647</v>
      </c>
    </row>
    <row r="4" customFormat="false" ht="16.4" hidden="false" customHeight="false" outlineLevel="0" collapsed="false">
      <c r="A4" s="350" t="s">
        <v>648</v>
      </c>
      <c r="B4" s="241" t="s">
        <v>515</v>
      </c>
      <c r="C4" s="348" t="n">
        <v>0.1</v>
      </c>
      <c r="D4" s="349" t="n">
        <v>700</v>
      </c>
      <c r="E4" s="349" t="n">
        <v>1050</v>
      </c>
      <c r="F4" s="349"/>
      <c r="G4" s="349"/>
      <c r="H4" s="349"/>
      <c r="I4" s="349"/>
      <c r="J4" s="241" t="s">
        <v>649</v>
      </c>
      <c r="K4" s="241" t="s">
        <v>650</v>
      </c>
    </row>
    <row r="5" customFormat="false" ht="16.4" hidden="false" customHeight="false" outlineLevel="0" collapsed="false">
      <c r="A5" s="241"/>
      <c r="B5" s="241" t="s">
        <v>516</v>
      </c>
      <c r="C5" s="348" t="n">
        <v>0.08</v>
      </c>
      <c r="D5" s="349" t="n">
        <v>560</v>
      </c>
      <c r="E5" s="349" t="n">
        <v>840</v>
      </c>
      <c r="F5" s="349"/>
      <c r="G5" s="349"/>
      <c r="H5" s="349"/>
      <c r="I5" s="349"/>
      <c r="J5" s="241" t="s">
        <v>651</v>
      </c>
      <c r="K5" s="241" t="s">
        <v>652</v>
      </c>
    </row>
    <row r="6" customFormat="false" ht="16.4" hidden="false" customHeight="false" outlineLevel="0" collapsed="false">
      <c r="A6" s="241"/>
      <c r="B6" s="241" t="s">
        <v>517</v>
      </c>
      <c r="C6" s="348" t="n">
        <v>0.04</v>
      </c>
      <c r="D6" s="349" t="n">
        <v>280</v>
      </c>
      <c r="E6" s="349" t="n">
        <v>420</v>
      </c>
      <c r="F6" s="349"/>
      <c r="G6" s="349"/>
      <c r="H6" s="349"/>
      <c r="I6" s="349"/>
      <c r="J6" s="241" t="s">
        <v>653</v>
      </c>
      <c r="K6" s="241" t="s">
        <v>654</v>
      </c>
    </row>
    <row r="7" customFormat="false" ht="16.4" hidden="false" customHeight="false" outlineLevel="0" collapsed="false">
      <c r="A7" s="241"/>
      <c r="B7" s="241" t="s">
        <v>518</v>
      </c>
      <c r="C7" s="348" t="n">
        <v>0.04</v>
      </c>
      <c r="D7" s="349" t="n">
        <v>280</v>
      </c>
      <c r="E7" s="349" t="n">
        <v>425</v>
      </c>
      <c r="F7" s="349"/>
      <c r="G7" s="349"/>
      <c r="H7" s="349"/>
      <c r="I7" s="349"/>
      <c r="J7" s="241" t="s">
        <v>655</v>
      </c>
      <c r="K7" s="241" t="s">
        <v>656</v>
      </c>
    </row>
    <row r="8" customFormat="false" ht="16.4" hidden="false" customHeight="false" outlineLevel="0" collapsed="false">
      <c r="A8" s="239" t="s">
        <v>519</v>
      </c>
      <c r="B8" s="241" t="s">
        <v>520</v>
      </c>
      <c r="C8" s="348" t="n">
        <v>0.07</v>
      </c>
      <c r="D8" s="349" t="n">
        <v>490</v>
      </c>
      <c r="E8" s="349" t="n">
        <v>735</v>
      </c>
      <c r="F8" s="349"/>
      <c r="G8" s="349"/>
      <c r="H8" s="349"/>
      <c r="I8" s="349"/>
      <c r="J8" s="241" t="s">
        <v>657</v>
      </c>
      <c r="K8" s="241" t="s">
        <v>658</v>
      </c>
    </row>
    <row r="9" customFormat="false" ht="16.4" hidden="false" customHeight="false" outlineLevel="0" collapsed="false">
      <c r="A9" s="350" t="s">
        <v>659</v>
      </c>
      <c r="B9" s="241" t="s">
        <v>521</v>
      </c>
      <c r="C9" s="348" t="n">
        <v>0.053</v>
      </c>
      <c r="D9" s="349" t="n">
        <v>370</v>
      </c>
      <c r="E9" s="349" t="n">
        <v>550</v>
      </c>
      <c r="F9" s="349"/>
      <c r="G9" s="349"/>
      <c r="H9" s="349"/>
      <c r="I9" s="349"/>
      <c r="J9" s="241" t="s">
        <v>660</v>
      </c>
      <c r="K9" s="241" t="s">
        <v>661</v>
      </c>
    </row>
    <row r="10" customFormat="false" ht="16.4" hidden="false" customHeight="false" outlineLevel="0" collapsed="false">
      <c r="A10" s="241"/>
      <c r="B10" s="241" t="s">
        <v>522</v>
      </c>
      <c r="C10" s="348" t="n">
        <v>0.088</v>
      </c>
      <c r="D10" s="349" t="n">
        <v>615</v>
      </c>
      <c r="E10" s="349" t="n">
        <v>920</v>
      </c>
      <c r="F10" s="349"/>
      <c r="G10" s="349"/>
      <c r="H10" s="349"/>
      <c r="I10" s="349"/>
      <c r="J10" s="241" t="s">
        <v>662</v>
      </c>
      <c r="K10" s="241" t="s">
        <v>663</v>
      </c>
    </row>
    <row r="11" customFormat="false" ht="16.4" hidden="false" customHeight="false" outlineLevel="0" collapsed="false">
      <c r="A11" s="241"/>
      <c r="B11" s="241" t="s">
        <v>523</v>
      </c>
      <c r="C11" s="348" t="n">
        <v>0.035</v>
      </c>
      <c r="D11" s="349" t="n">
        <v>245</v>
      </c>
      <c r="E11" s="349" t="n">
        <v>370</v>
      </c>
      <c r="F11" s="349"/>
      <c r="G11" s="349"/>
      <c r="H11" s="349"/>
      <c r="I11" s="349"/>
      <c r="J11" s="241" t="s">
        <v>664</v>
      </c>
      <c r="K11" s="241" t="s">
        <v>665</v>
      </c>
    </row>
    <row r="12" customFormat="false" ht="16.4" hidden="false" customHeight="false" outlineLevel="0" collapsed="false">
      <c r="A12" s="241"/>
      <c r="B12" s="241" t="s">
        <v>524</v>
      </c>
      <c r="C12" s="348" t="n">
        <v>0.07</v>
      </c>
      <c r="D12" s="349" t="n">
        <v>490</v>
      </c>
      <c r="E12" s="349" t="n">
        <v>735</v>
      </c>
      <c r="F12" s="349"/>
      <c r="G12" s="349"/>
      <c r="H12" s="349"/>
      <c r="I12" s="349"/>
      <c r="J12" s="241" t="s">
        <v>657</v>
      </c>
      <c r="K12" s="241" t="s">
        <v>658</v>
      </c>
    </row>
    <row r="13" customFormat="false" ht="16.4" hidden="false" customHeight="false" outlineLevel="0" collapsed="false">
      <c r="A13" s="241"/>
      <c r="B13" s="241" t="s">
        <v>525</v>
      </c>
      <c r="C13" s="348" t="n">
        <v>0.034</v>
      </c>
      <c r="D13" s="349" t="n">
        <v>245</v>
      </c>
      <c r="E13" s="349" t="n">
        <v>365</v>
      </c>
      <c r="F13" s="349"/>
      <c r="G13" s="349"/>
      <c r="H13" s="349"/>
      <c r="I13" s="349"/>
      <c r="J13" s="241" t="s">
        <v>666</v>
      </c>
      <c r="K13" s="241" t="s">
        <v>665</v>
      </c>
    </row>
    <row r="14" customFormat="false" ht="16.4" hidden="false" customHeight="false" outlineLevel="0" collapsed="false">
      <c r="A14" s="239" t="s">
        <v>526</v>
      </c>
      <c r="B14" s="241" t="s">
        <v>527</v>
      </c>
      <c r="C14" s="348" t="n">
        <v>0.03</v>
      </c>
      <c r="D14" s="349" t="n">
        <v>210</v>
      </c>
      <c r="E14" s="349" t="n">
        <v>315</v>
      </c>
      <c r="F14" s="349"/>
      <c r="G14" s="349"/>
      <c r="H14" s="349"/>
      <c r="I14" s="349"/>
      <c r="J14" s="241" t="s">
        <v>667</v>
      </c>
      <c r="K14" s="241" t="s">
        <v>399</v>
      </c>
    </row>
    <row r="15" customFormat="false" ht="16.4" hidden="false" customHeight="false" outlineLevel="0" collapsed="false">
      <c r="A15" s="350" t="s">
        <v>668</v>
      </c>
      <c r="B15" s="241" t="s">
        <v>528</v>
      </c>
      <c r="C15" s="348" t="n">
        <v>0.067</v>
      </c>
      <c r="D15" s="349" t="n">
        <v>470</v>
      </c>
      <c r="E15" s="349" t="n">
        <v>705</v>
      </c>
      <c r="F15" s="349"/>
      <c r="G15" s="349"/>
      <c r="H15" s="349"/>
      <c r="I15" s="349"/>
      <c r="J15" s="241" t="s">
        <v>669</v>
      </c>
      <c r="K15" s="241" t="s">
        <v>670</v>
      </c>
    </row>
    <row r="16" customFormat="false" ht="16.4" hidden="false" customHeight="false" outlineLevel="0" collapsed="false">
      <c r="A16" s="241"/>
      <c r="B16" s="241" t="s">
        <v>529</v>
      </c>
      <c r="C16" s="348" t="n">
        <v>0.03</v>
      </c>
      <c r="D16" s="349" t="n">
        <v>210</v>
      </c>
      <c r="E16" s="349" t="n">
        <v>315</v>
      </c>
      <c r="F16" s="349"/>
      <c r="G16" s="349"/>
      <c r="H16" s="349"/>
      <c r="I16" s="349"/>
      <c r="J16" s="241" t="s">
        <v>667</v>
      </c>
      <c r="K16" s="241" t="s">
        <v>399</v>
      </c>
    </row>
    <row r="17" customFormat="false" ht="16.4" hidden="false" customHeight="false" outlineLevel="0" collapsed="false">
      <c r="A17" s="241"/>
      <c r="B17" s="241" t="s">
        <v>530</v>
      </c>
      <c r="C17" s="348" t="n">
        <v>0.023</v>
      </c>
      <c r="D17" s="349" t="n">
        <v>160</v>
      </c>
      <c r="E17" s="349" t="n">
        <v>240</v>
      </c>
      <c r="F17" s="349"/>
      <c r="G17" s="349"/>
      <c r="H17" s="349"/>
      <c r="I17" s="349"/>
      <c r="J17" s="241" t="s">
        <v>671</v>
      </c>
      <c r="K17" s="241" t="s">
        <v>672</v>
      </c>
    </row>
    <row r="18" customFormat="false" ht="16.4" hidden="false" customHeight="false" outlineLevel="0" collapsed="false">
      <c r="A18" s="239" t="s">
        <v>531</v>
      </c>
      <c r="B18" s="241" t="s">
        <v>532</v>
      </c>
      <c r="C18" s="348" t="n">
        <v>0.014</v>
      </c>
      <c r="D18" s="349" t="n">
        <v>100</v>
      </c>
      <c r="E18" s="349" t="n">
        <v>145</v>
      </c>
      <c r="F18" s="349"/>
      <c r="G18" s="349"/>
      <c r="H18" s="349"/>
      <c r="I18" s="349"/>
      <c r="J18" s="241" t="s">
        <v>673</v>
      </c>
      <c r="K18" s="241" t="s">
        <v>674</v>
      </c>
    </row>
    <row r="19" customFormat="false" ht="16.4" hidden="false" customHeight="false" outlineLevel="0" collapsed="false">
      <c r="A19" s="350" t="s">
        <v>675</v>
      </c>
      <c r="B19" s="241" t="s">
        <v>533</v>
      </c>
      <c r="C19" s="348" t="n">
        <v>0.021</v>
      </c>
      <c r="D19" s="349" t="n">
        <v>145</v>
      </c>
      <c r="E19" s="349" t="n">
        <v>220</v>
      </c>
      <c r="F19" s="349"/>
      <c r="G19" s="349"/>
      <c r="H19" s="349"/>
      <c r="I19" s="349"/>
      <c r="J19" s="241" t="s">
        <v>676</v>
      </c>
      <c r="K19" s="241" t="s">
        <v>677</v>
      </c>
    </row>
    <row r="20" customFormat="false" ht="16.4" hidden="false" customHeight="false" outlineLevel="0" collapsed="false">
      <c r="A20" s="241"/>
      <c r="B20" s="241" t="s">
        <v>534</v>
      </c>
      <c r="C20" s="348" t="n">
        <v>0.024</v>
      </c>
      <c r="D20" s="349" t="n">
        <v>170</v>
      </c>
      <c r="E20" s="349" t="n">
        <v>255</v>
      </c>
      <c r="F20" s="349"/>
      <c r="G20" s="349"/>
      <c r="H20" s="349"/>
      <c r="I20" s="349"/>
      <c r="J20" s="241" t="s">
        <v>678</v>
      </c>
      <c r="K20" s="241" t="s">
        <v>679</v>
      </c>
      <c r="M20" s="0" t="n">
        <v>1</v>
      </c>
    </row>
    <row r="21" customFormat="false" ht="16.4" hidden="false" customHeight="false" outlineLevel="0" collapsed="false">
      <c r="A21" s="241"/>
      <c r="B21" s="241" t="s">
        <v>535</v>
      </c>
      <c r="C21" s="348" t="n">
        <v>0.011</v>
      </c>
      <c r="D21" s="349" t="n">
        <v>75</v>
      </c>
      <c r="E21" s="349" t="n">
        <v>115</v>
      </c>
      <c r="F21" s="349"/>
      <c r="G21" s="349"/>
      <c r="H21" s="349"/>
      <c r="I21" s="349"/>
      <c r="J21" s="241" t="s">
        <v>680</v>
      </c>
      <c r="K21" s="241" t="s">
        <v>681</v>
      </c>
    </row>
    <row r="22" customFormat="false" ht="16.4" hidden="false" customHeight="false" outlineLevel="0" collapsed="false">
      <c r="A22" s="239" t="s">
        <v>536</v>
      </c>
      <c r="B22" s="241" t="s">
        <v>537</v>
      </c>
      <c r="C22" s="348" t="n">
        <v>0.009</v>
      </c>
      <c r="D22" s="349" t="n">
        <v>60</v>
      </c>
      <c r="E22" s="349" t="n">
        <v>95</v>
      </c>
      <c r="F22" s="349"/>
      <c r="G22" s="349"/>
      <c r="H22" s="349"/>
      <c r="I22" s="349"/>
      <c r="J22" s="241" t="s">
        <v>682</v>
      </c>
      <c r="K22" s="241" t="s">
        <v>683</v>
      </c>
    </row>
    <row r="23" customFormat="false" ht="16.4" hidden="false" customHeight="false" outlineLevel="0" collapsed="false">
      <c r="A23" s="350" t="s">
        <v>684</v>
      </c>
      <c r="B23" s="241" t="s">
        <v>538</v>
      </c>
      <c r="C23" s="348" t="n">
        <v>0.012</v>
      </c>
      <c r="D23" s="349" t="n">
        <v>85</v>
      </c>
      <c r="E23" s="349" t="n">
        <v>125</v>
      </c>
      <c r="F23" s="349"/>
      <c r="G23" s="349"/>
      <c r="H23" s="349"/>
      <c r="I23" s="349"/>
      <c r="J23" s="241" t="s">
        <v>685</v>
      </c>
      <c r="K23" s="241" t="s">
        <v>686</v>
      </c>
    </row>
    <row r="24" customFormat="false" ht="16.4" hidden="false" customHeight="false" outlineLevel="0" collapsed="false">
      <c r="A24" s="241"/>
      <c r="B24" s="241" t="s">
        <v>539</v>
      </c>
      <c r="C24" s="348" t="n">
        <v>0.009</v>
      </c>
      <c r="D24" s="349" t="n">
        <v>65</v>
      </c>
      <c r="E24" s="349" t="n">
        <v>95</v>
      </c>
      <c r="F24" s="349"/>
      <c r="G24" s="349"/>
      <c r="H24" s="349"/>
      <c r="I24" s="349"/>
      <c r="J24" s="241" t="s">
        <v>687</v>
      </c>
      <c r="K24" s="241" t="s">
        <v>688</v>
      </c>
    </row>
    <row r="25" customFormat="false" ht="16.4" hidden="false" customHeight="false" outlineLevel="0" collapsed="false">
      <c r="A25" s="239" t="s">
        <v>689</v>
      </c>
      <c r="B25" s="239" t="s">
        <v>690</v>
      </c>
      <c r="C25" s="242" t="n">
        <v>1</v>
      </c>
      <c r="D25" s="351"/>
      <c r="E25" s="351"/>
      <c r="F25" s="351"/>
      <c r="G25" s="351"/>
      <c r="H25" s="351"/>
      <c r="I25" s="351"/>
      <c r="J25" s="239" t="s">
        <v>691</v>
      </c>
      <c r="K25" s="239" t="s">
        <v>406</v>
      </c>
    </row>
    <row r="26" customFormat="false" ht="14.25" hidden="false" customHeight="false" outlineLevel="0" collapsed="false">
      <c r="A26" s="243" t="s">
        <v>407</v>
      </c>
    </row>
    <row r="28" customFormat="false" ht="14.25" hidden="false" customHeight="false" outlineLevel="0" collapsed="false">
      <c r="A28" s="245" t="s">
        <v>692</v>
      </c>
    </row>
    <row r="29" customFormat="false" ht="14.25" hidden="false" customHeight="false" outlineLevel="0" collapsed="false">
      <c r="A29" s="246" t="s">
        <v>693</v>
      </c>
    </row>
    <row r="30" customFormat="false" ht="14.25" hidden="false" customHeight="false" outlineLevel="0" collapsed="false">
      <c r="A30" s="246" t="s">
        <v>694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6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8.77734375" defaultRowHeight="14.25" zeroHeight="false" outlineLevelRow="0" outlineLevelCol="0"/>
  <cols>
    <col collapsed="false" customWidth="true" hidden="false" outlineLevel="0" max="1" min="1" style="247" width="2.22"/>
    <col collapsed="false" customWidth="true" hidden="false" outlineLevel="0" max="2" min="2" style="247" width="95.22"/>
    <col collapsed="false" customWidth="true" hidden="false" outlineLevel="0" max="3" min="3" style="247" width="9"/>
    <col collapsed="false" customWidth="true" hidden="false" outlineLevel="0" max="4" min="4" style="247" width="17"/>
    <col collapsed="false" customWidth="true" hidden="false" outlineLevel="0" max="5" min="5" style="247" width="15.22"/>
    <col collapsed="false" customWidth="true" hidden="false" outlineLevel="0" max="6" min="6" style="247" width="10.21"/>
    <col collapsed="false" customWidth="true" hidden="false" outlineLevel="0" max="7" min="7" style="247" width="9.11"/>
    <col collapsed="false" customWidth="true" hidden="false" outlineLevel="0" max="8" min="8" style="251" width="14.78"/>
    <col collapsed="false" customWidth="true" hidden="false" outlineLevel="0" max="9" min="9" style="251" width="18.88"/>
    <col collapsed="false" customWidth="true" hidden="false" outlineLevel="0" max="10" min="10" style="253" width="23.22"/>
    <col collapsed="false" customWidth="false" hidden="false" outlineLevel="0" max="13" min="11" style="296" width="8.77"/>
    <col collapsed="false" customWidth="true" hidden="false" outlineLevel="0" max="14" min="14" style="247" width="58.88"/>
    <col collapsed="false" customWidth="false" hidden="false" outlineLevel="0" max="16384" min="15" style="296" width="8.77"/>
  </cols>
  <sheetData>
    <row r="1" customFormat="false" ht="22.05" hidden="false" customHeight="false" outlineLevel="0" collapsed="false">
      <c r="A1" s="352"/>
      <c r="B1" s="352" t="n">
        <f aca="false">'[9]Cash Inflow'!B1</f>
        <v>0</v>
      </c>
      <c r="N1" s="352" t="n">
        <f aca="false">'[9]Cash Inflow'!O1</f>
        <v>0</v>
      </c>
    </row>
    <row r="2" customFormat="false" ht="22.05" hidden="false" customHeight="false" outlineLevel="0" collapsed="false">
      <c r="A2" s="352"/>
      <c r="B2" s="352"/>
      <c r="N2" s="352" t="s">
        <v>695</v>
      </c>
    </row>
    <row r="3" customFormat="false" ht="26.8" hidden="false" customHeight="false" outlineLevel="0" collapsed="false">
      <c r="A3" s="331"/>
      <c r="B3" s="353" t="s">
        <v>423</v>
      </c>
      <c r="C3" s="353"/>
      <c r="D3" s="353"/>
      <c r="E3" s="353"/>
      <c r="F3" s="353"/>
      <c r="G3" s="353"/>
      <c r="H3" s="353"/>
      <c r="I3" s="353"/>
      <c r="J3" s="353"/>
      <c r="N3" s="354" t="s">
        <v>696</v>
      </c>
    </row>
    <row r="4" s="360" customFormat="true" ht="15" hidden="false" customHeight="false" outlineLevel="0" collapsed="false">
      <c r="A4" s="355"/>
      <c r="B4" s="355" t="s">
        <v>279</v>
      </c>
      <c r="C4" s="356" t="s">
        <v>425</v>
      </c>
      <c r="D4" s="356" t="s">
        <v>428</v>
      </c>
      <c r="E4" s="356" t="s">
        <v>427</v>
      </c>
      <c r="F4" s="357" t="s">
        <v>426</v>
      </c>
      <c r="G4" s="357"/>
      <c r="H4" s="356" t="s">
        <v>428</v>
      </c>
      <c r="I4" s="358" t="s">
        <v>430</v>
      </c>
      <c r="J4" s="359" t="s">
        <v>431</v>
      </c>
      <c r="N4" s="361" t="s">
        <v>467</v>
      </c>
    </row>
    <row r="5" customFormat="false" ht="15" hidden="false" customHeight="false" outlineLevel="0" collapsed="false">
      <c r="A5" s="362"/>
      <c r="B5" s="362" t="s">
        <v>697</v>
      </c>
      <c r="C5" s="363"/>
      <c r="D5" s="364"/>
      <c r="E5" s="363"/>
      <c r="F5" s="363"/>
      <c r="G5" s="363"/>
      <c r="H5" s="365"/>
      <c r="I5" s="365"/>
      <c r="J5" s="366"/>
      <c r="K5" s="367"/>
      <c r="L5" s="367"/>
      <c r="M5" s="367"/>
      <c r="N5" s="368" t="s">
        <v>698</v>
      </c>
    </row>
    <row r="6" customFormat="false" ht="14.25" hidden="false" customHeight="false" outlineLevel="0" collapsed="false">
      <c r="A6" s="369"/>
      <c r="B6" s="369" t="s">
        <v>699</v>
      </c>
      <c r="C6" s="277" t="s">
        <v>700</v>
      </c>
      <c r="D6" s="284" t="n">
        <v>2300</v>
      </c>
      <c r="E6" s="277" t="n">
        <v>1</v>
      </c>
      <c r="F6" s="283" t="n">
        <v>0.03</v>
      </c>
      <c r="G6" s="283" t="s">
        <v>435</v>
      </c>
      <c r="H6" s="286" t="n">
        <f aca="false">E6*D6*1.03</f>
        <v>2369</v>
      </c>
      <c r="I6" s="286" t="n">
        <f aca="false">868*0.3</f>
        <v>260.4</v>
      </c>
      <c r="J6" s="288" t="n">
        <f aca="false">H6*I6</f>
        <v>616887.6</v>
      </c>
      <c r="N6" s="370" t="s">
        <v>701</v>
      </c>
    </row>
    <row r="7" customFormat="false" ht="14.25" hidden="false" customHeight="false" outlineLevel="0" collapsed="false">
      <c r="A7" s="369"/>
      <c r="B7" s="369" t="s">
        <v>702</v>
      </c>
      <c r="C7" s="277" t="s">
        <v>700</v>
      </c>
      <c r="D7" s="284" t="n">
        <v>900</v>
      </c>
      <c r="E7" s="277" t="n">
        <v>1</v>
      </c>
      <c r="F7" s="277"/>
      <c r="G7" s="283" t="s">
        <v>435</v>
      </c>
      <c r="H7" s="286" t="n">
        <f aca="false">D7*E7</f>
        <v>900</v>
      </c>
      <c r="I7" s="286" t="n">
        <f aca="false">868*0.3</f>
        <v>260.4</v>
      </c>
      <c r="J7" s="288" t="n">
        <f aca="false">H7*I7</f>
        <v>234360</v>
      </c>
      <c r="N7" s="370" t="s">
        <v>703</v>
      </c>
    </row>
    <row r="8" customFormat="false" ht="15" hidden="false" customHeight="false" outlineLevel="0" collapsed="false">
      <c r="A8" s="371"/>
      <c r="B8" s="371" t="s">
        <v>704</v>
      </c>
      <c r="C8" s="372"/>
      <c r="D8" s="373"/>
      <c r="E8" s="372"/>
      <c r="F8" s="374"/>
      <c r="G8" s="374"/>
      <c r="H8" s="375" t="n">
        <f aca="false">SUM(H6:H7)</f>
        <v>3269</v>
      </c>
      <c r="I8" s="375" t="n">
        <f aca="false">I7</f>
        <v>260.4</v>
      </c>
      <c r="J8" s="376" t="n">
        <f aca="false">SUM(J6:J7)</f>
        <v>851247.6</v>
      </c>
      <c r="N8" s="377" t="s">
        <v>705</v>
      </c>
    </row>
    <row r="9" customFormat="false" ht="14.25" hidden="false" customHeight="false" outlineLevel="0" collapsed="false">
      <c r="A9" s="335"/>
      <c r="B9" s="335" t="s">
        <v>706</v>
      </c>
      <c r="C9" s="378"/>
      <c r="D9" s="379"/>
      <c r="E9" s="378"/>
      <c r="F9" s="378"/>
      <c r="G9" s="378"/>
      <c r="H9" s="380"/>
      <c r="I9" s="380"/>
      <c r="J9" s="381"/>
      <c r="N9" s="382" t="s">
        <v>707</v>
      </c>
    </row>
    <row r="10" customFormat="false" ht="35.05" hidden="false" customHeight="false" outlineLevel="0" collapsed="false">
      <c r="A10" s="369"/>
      <c r="B10" s="369" t="s">
        <v>699</v>
      </c>
      <c r="C10" s="277" t="s">
        <v>700</v>
      </c>
      <c r="D10" s="284" t="n">
        <f aca="false">D6</f>
        <v>2300</v>
      </c>
      <c r="E10" s="277" t="n">
        <v>1</v>
      </c>
      <c r="F10" s="283" t="n">
        <v>0.04</v>
      </c>
      <c r="G10" s="283" t="s">
        <v>435</v>
      </c>
      <c r="H10" s="286" t="n">
        <f aca="false">E10*D10*1.03</f>
        <v>2369</v>
      </c>
      <c r="I10" s="286" t="n">
        <f aca="false">79*0.3</f>
        <v>23.7</v>
      </c>
      <c r="J10" s="288" t="n">
        <f aca="false">H10*I10</f>
        <v>56145.3</v>
      </c>
      <c r="N10" s="370" t="s">
        <v>708</v>
      </c>
    </row>
    <row r="11" customFormat="false" ht="14.25" hidden="false" customHeight="false" outlineLevel="0" collapsed="false">
      <c r="A11" s="369"/>
      <c r="B11" s="369" t="s">
        <v>709</v>
      </c>
      <c r="C11" s="277" t="s">
        <v>700</v>
      </c>
      <c r="D11" s="284" t="n">
        <v>1300</v>
      </c>
      <c r="E11" s="277" t="n">
        <v>1</v>
      </c>
      <c r="F11" s="277"/>
      <c r="G11" s="283" t="s">
        <v>435</v>
      </c>
      <c r="H11" s="286" t="n">
        <f aca="false">D11*E11</f>
        <v>1300</v>
      </c>
      <c r="I11" s="286" t="n">
        <f aca="false">79*0.3</f>
        <v>23.7</v>
      </c>
      <c r="J11" s="288" t="n">
        <f aca="false">H11*I11</f>
        <v>30810</v>
      </c>
      <c r="N11" s="370" t="s">
        <v>703</v>
      </c>
    </row>
    <row r="12" customFormat="false" ht="15" hidden="false" customHeight="false" outlineLevel="0" collapsed="false">
      <c r="A12" s="371"/>
      <c r="B12" s="371" t="s">
        <v>710</v>
      </c>
      <c r="C12" s="372"/>
      <c r="D12" s="373"/>
      <c r="E12" s="372"/>
      <c r="F12" s="374"/>
      <c r="G12" s="374"/>
      <c r="H12" s="375" t="n">
        <f aca="false">SUM(H10:H11)</f>
        <v>3669</v>
      </c>
      <c r="I12" s="375" t="n">
        <f aca="false">I11</f>
        <v>23.7</v>
      </c>
      <c r="J12" s="376" t="n">
        <f aca="false">SUM(J10:J11)</f>
        <v>86955.3</v>
      </c>
      <c r="N12" s="377" t="s">
        <v>711</v>
      </c>
    </row>
    <row r="13" customFormat="false" ht="14.25" hidden="false" customHeight="false" outlineLevel="0" collapsed="false">
      <c r="A13" s="335"/>
      <c r="B13" s="335" t="s">
        <v>712</v>
      </c>
      <c r="C13" s="378"/>
      <c r="D13" s="379"/>
      <c r="E13" s="378"/>
      <c r="F13" s="378"/>
      <c r="G13" s="378"/>
      <c r="H13" s="380"/>
      <c r="I13" s="380"/>
      <c r="J13" s="381"/>
      <c r="N13" s="382" t="s">
        <v>713</v>
      </c>
    </row>
    <row r="14" customFormat="false" ht="14.25" hidden="false" customHeight="false" outlineLevel="0" collapsed="false">
      <c r="A14" s="369"/>
      <c r="B14" s="369" t="s">
        <v>699</v>
      </c>
      <c r="C14" s="277" t="s">
        <v>700</v>
      </c>
      <c r="D14" s="284" t="n">
        <f aca="false">D6</f>
        <v>2300</v>
      </c>
      <c r="E14" s="277" t="n">
        <v>1</v>
      </c>
      <c r="F14" s="283" t="n">
        <v>0.04</v>
      </c>
      <c r="G14" s="283" t="s">
        <v>435</v>
      </c>
      <c r="H14" s="286" t="n">
        <f aca="false">E14*D14*1.03</f>
        <v>2369</v>
      </c>
      <c r="I14" s="286" t="n">
        <f aca="false">195.5*0.3</f>
        <v>58.65</v>
      </c>
      <c r="J14" s="288" t="n">
        <f aca="false">H14*I14</f>
        <v>138941.85</v>
      </c>
      <c r="N14" s="370" t="s">
        <v>701</v>
      </c>
    </row>
    <row r="15" customFormat="false" ht="14.25" hidden="false" customHeight="false" outlineLevel="0" collapsed="false">
      <c r="A15" s="369"/>
      <c r="B15" s="369" t="s">
        <v>709</v>
      </c>
      <c r="C15" s="277" t="s">
        <v>700</v>
      </c>
      <c r="D15" s="284" t="n">
        <v>1300</v>
      </c>
      <c r="E15" s="277" t="n">
        <v>1</v>
      </c>
      <c r="F15" s="277"/>
      <c r="G15" s="283" t="s">
        <v>435</v>
      </c>
      <c r="H15" s="286" t="n">
        <f aca="false">D15*E15</f>
        <v>1300</v>
      </c>
      <c r="I15" s="286" t="n">
        <f aca="false">195.5*0.3</f>
        <v>58.65</v>
      </c>
      <c r="J15" s="288" t="n">
        <f aca="false">H15*I15</f>
        <v>76245</v>
      </c>
      <c r="N15" s="370" t="s">
        <v>703</v>
      </c>
    </row>
    <row r="16" customFormat="false" ht="15" hidden="false" customHeight="false" outlineLevel="0" collapsed="false">
      <c r="A16" s="371"/>
      <c r="B16" s="371" t="s">
        <v>714</v>
      </c>
      <c r="C16" s="372"/>
      <c r="D16" s="373"/>
      <c r="E16" s="372"/>
      <c r="F16" s="374"/>
      <c r="G16" s="374"/>
      <c r="H16" s="375" t="n">
        <f aca="false">SUM(H14:H15)</f>
        <v>3669</v>
      </c>
      <c r="I16" s="375" t="n">
        <f aca="false">I15</f>
        <v>58.65</v>
      </c>
      <c r="J16" s="376" t="n">
        <f aca="false">SUM(J14:J15)</f>
        <v>215186.85</v>
      </c>
      <c r="N16" s="377" t="s">
        <v>715</v>
      </c>
    </row>
    <row r="17" customFormat="false" ht="14.25" hidden="false" customHeight="false" outlineLevel="0" collapsed="false">
      <c r="A17" s="335"/>
      <c r="B17" s="335" t="s">
        <v>716</v>
      </c>
      <c r="C17" s="378"/>
      <c r="D17" s="379"/>
      <c r="E17" s="378"/>
      <c r="F17" s="378"/>
      <c r="G17" s="378"/>
      <c r="H17" s="380"/>
      <c r="I17" s="380"/>
      <c r="J17" s="381"/>
      <c r="N17" s="382" t="s">
        <v>717</v>
      </c>
    </row>
    <row r="18" customFormat="false" ht="14.25" hidden="false" customHeight="false" outlineLevel="0" collapsed="false">
      <c r="A18" s="369"/>
      <c r="B18" s="369" t="s">
        <v>718</v>
      </c>
      <c r="C18" s="277" t="s">
        <v>700</v>
      </c>
      <c r="D18" s="284" t="n">
        <v>2600</v>
      </c>
      <c r="E18" s="277" t="n">
        <v>1</v>
      </c>
      <c r="F18" s="283" t="n">
        <v>0.04</v>
      </c>
      <c r="G18" s="283" t="s">
        <v>435</v>
      </c>
      <c r="H18" s="286" t="n">
        <f aca="false">E18*D18*1.03</f>
        <v>2678</v>
      </c>
      <c r="I18" s="286" t="n">
        <f aca="false">830*0.5</f>
        <v>415</v>
      </c>
      <c r="J18" s="288" t="n">
        <f aca="false">H18*I18</f>
        <v>1111370</v>
      </c>
      <c r="N18" s="370" t="s">
        <v>719</v>
      </c>
    </row>
    <row r="19" customFormat="false" ht="14.25" hidden="false" customHeight="false" outlineLevel="0" collapsed="false">
      <c r="A19" s="369"/>
      <c r="B19" s="369" t="s">
        <v>720</v>
      </c>
      <c r="C19" s="277" t="s">
        <v>721</v>
      </c>
      <c r="D19" s="284" t="n">
        <v>37500</v>
      </c>
      <c r="E19" s="277" t="n">
        <v>0.11</v>
      </c>
      <c r="F19" s="283" t="n">
        <v>0.05</v>
      </c>
      <c r="G19" s="283" t="s">
        <v>442</v>
      </c>
      <c r="H19" s="286" t="n">
        <f aca="false">E19*D19*1.03</f>
        <v>4248.75</v>
      </c>
      <c r="I19" s="286" t="n">
        <f aca="false">830*0.5</f>
        <v>415</v>
      </c>
      <c r="J19" s="288" t="n">
        <f aca="false">H19*I19</f>
        <v>1763231.25</v>
      </c>
      <c r="N19" s="370" t="s">
        <v>722</v>
      </c>
    </row>
    <row r="20" customFormat="false" ht="14.25" hidden="false" customHeight="false" outlineLevel="0" collapsed="false">
      <c r="A20" s="369"/>
      <c r="B20" s="369" t="s">
        <v>709</v>
      </c>
      <c r="C20" s="277" t="s">
        <v>700</v>
      </c>
      <c r="D20" s="284" t="n">
        <v>2000</v>
      </c>
      <c r="E20" s="277" t="n">
        <v>1</v>
      </c>
      <c r="F20" s="277"/>
      <c r="G20" s="283" t="s">
        <v>435</v>
      </c>
      <c r="H20" s="286" t="n">
        <f aca="false">E20*D20</f>
        <v>2000</v>
      </c>
      <c r="I20" s="286" t="n">
        <f aca="false">830*0.5</f>
        <v>415</v>
      </c>
      <c r="J20" s="288" t="n">
        <f aca="false">H20*I20</f>
        <v>830000</v>
      </c>
      <c r="N20" s="370" t="s">
        <v>703</v>
      </c>
    </row>
    <row r="21" customFormat="false" ht="15" hidden="false" customHeight="false" outlineLevel="0" collapsed="false">
      <c r="A21" s="371"/>
      <c r="B21" s="371" t="s">
        <v>723</v>
      </c>
      <c r="C21" s="372"/>
      <c r="D21" s="373"/>
      <c r="E21" s="372"/>
      <c r="F21" s="374"/>
      <c r="G21" s="374"/>
      <c r="H21" s="375" t="n">
        <f aca="false">SUM(H18:H20)</f>
        <v>8926.75</v>
      </c>
      <c r="I21" s="375" t="n">
        <f aca="false">I20</f>
        <v>415</v>
      </c>
      <c r="J21" s="376" t="n">
        <f aca="false">SUM(J18:J20)</f>
        <v>3704601.25</v>
      </c>
      <c r="N21" s="377" t="s">
        <v>724</v>
      </c>
    </row>
    <row r="22" customFormat="false" ht="14.25" hidden="false" customHeight="false" outlineLevel="0" collapsed="false">
      <c r="A22" s="335"/>
      <c r="B22" s="335" t="s">
        <v>725</v>
      </c>
      <c r="C22" s="378"/>
      <c r="D22" s="379"/>
      <c r="E22" s="378"/>
      <c r="F22" s="378"/>
      <c r="G22" s="378"/>
      <c r="H22" s="380"/>
      <c r="I22" s="380"/>
      <c r="J22" s="381"/>
      <c r="N22" s="382" t="s">
        <v>726</v>
      </c>
    </row>
    <row r="23" customFormat="false" ht="14.25" hidden="false" customHeight="false" outlineLevel="0" collapsed="false">
      <c r="A23" s="369"/>
      <c r="B23" s="369" t="s">
        <v>718</v>
      </c>
      <c r="C23" s="277" t="s">
        <v>700</v>
      </c>
      <c r="D23" s="284" t="n">
        <f aca="false">$D$18</f>
        <v>2600</v>
      </c>
      <c r="E23" s="277" t="n">
        <v>1</v>
      </c>
      <c r="F23" s="283" t="n">
        <v>0.04</v>
      </c>
      <c r="G23" s="283" t="s">
        <v>435</v>
      </c>
      <c r="H23" s="286" t="n">
        <f aca="false">E23*D23*1.03</f>
        <v>2678</v>
      </c>
      <c r="I23" s="286" t="n">
        <f aca="false">51*0.5</f>
        <v>25.5</v>
      </c>
      <c r="J23" s="288" t="n">
        <f aca="false">H23*I23</f>
        <v>68289</v>
      </c>
      <c r="N23" s="370" t="s">
        <v>719</v>
      </c>
    </row>
    <row r="24" customFormat="false" ht="14.25" hidden="false" customHeight="false" outlineLevel="0" collapsed="false">
      <c r="A24" s="369"/>
      <c r="B24" s="369" t="s">
        <v>720</v>
      </c>
      <c r="C24" s="277" t="s">
        <v>721</v>
      </c>
      <c r="D24" s="284" t="n">
        <v>37500</v>
      </c>
      <c r="E24" s="277" t="n">
        <v>0.1</v>
      </c>
      <c r="F24" s="283" t="n">
        <v>0.05</v>
      </c>
      <c r="G24" s="283" t="s">
        <v>442</v>
      </c>
      <c r="H24" s="286" t="n">
        <f aca="false">E24*D24*1.03</f>
        <v>3862.5</v>
      </c>
      <c r="I24" s="286" t="n">
        <f aca="false">51*0.5</f>
        <v>25.5</v>
      </c>
      <c r="J24" s="288" t="n">
        <f aca="false">H24*I24</f>
        <v>98493.75</v>
      </c>
      <c r="N24" s="370" t="s">
        <v>722</v>
      </c>
    </row>
    <row r="25" customFormat="false" ht="14.25" hidden="false" customHeight="false" outlineLevel="0" collapsed="false">
      <c r="A25" s="369"/>
      <c r="B25" s="369" t="s">
        <v>709</v>
      </c>
      <c r="C25" s="277" t="s">
        <v>700</v>
      </c>
      <c r="D25" s="284" t="n">
        <v>1800</v>
      </c>
      <c r="E25" s="277" t="n">
        <v>1</v>
      </c>
      <c r="F25" s="277"/>
      <c r="G25" s="283" t="s">
        <v>435</v>
      </c>
      <c r="H25" s="286" t="n">
        <f aca="false">E25*D25</f>
        <v>1800</v>
      </c>
      <c r="I25" s="286" t="n">
        <f aca="false">51*0.5</f>
        <v>25.5</v>
      </c>
      <c r="J25" s="288" t="n">
        <f aca="false">H25*I25</f>
        <v>45900</v>
      </c>
      <c r="N25" s="370" t="s">
        <v>703</v>
      </c>
    </row>
    <row r="26" customFormat="false" ht="15" hidden="false" customHeight="false" outlineLevel="0" collapsed="false">
      <c r="A26" s="371"/>
      <c r="B26" s="371" t="s">
        <v>727</v>
      </c>
      <c r="C26" s="372"/>
      <c r="D26" s="373"/>
      <c r="E26" s="372"/>
      <c r="F26" s="374"/>
      <c r="G26" s="374"/>
      <c r="H26" s="375" t="n">
        <f aca="false">SUM(H23:H25)</f>
        <v>8340.5</v>
      </c>
      <c r="I26" s="375" t="n">
        <f aca="false">I25</f>
        <v>25.5</v>
      </c>
      <c r="J26" s="376" t="n">
        <f aca="false">SUM(J23:J25)</f>
        <v>212682.75</v>
      </c>
      <c r="N26" s="377" t="s">
        <v>728</v>
      </c>
    </row>
    <row r="27" customFormat="false" ht="14.25" hidden="false" customHeight="false" outlineLevel="0" collapsed="false">
      <c r="A27" s="335"/>
      <c r="B27" s="335" t="s">
        <v>729</v>
      </c>
      <c r="C27" s="378"/>
      <c r="D27" s="379"/>
      <c r="E27" s="378"/>
      <c r="F27" s="378"/>
      <c r="G27" s="378"/>
      <c r="H27" s="380"/>
      <c r="I27" s="380"/>
      <c r="J27" s="381"/>
      <c r="N27" s="382" t="s">
        <v>730</v>
      </c>
    </row>
    <row r="28" customFormat="false" ht="14.25" hidden="false" customHeight="false" outlineLevel="0" collapsed="false">
      <c r="A28" s="369"/>
      <c r="B28" s="369" t="s">
        <v>718</v>
      </c>
      <c r="C28" s="277" t="s">
        <v>700</v>
      </c>
      <c r="D28" s="284" t="n">
        <f aca="false">$D$18</f>
        <v>2600</v>
      </c>
      <c r="E28" s="277" t="n">
        <v>1</v>
      </c>
      <c r="F28" s="283" t="n">
        <v>0.04</v>
      </c>
      <c r="G28" s="283" t="s">
        <v>435</v>
      </c>
      <c r="H28" s="286" t="n">
        <f aca="false">E28*D28*1.03</f>
        <v>2678</v>
      </c>
      <c r="I28" s="286" t="n">
        <f aca="false">13.5*0.5</f>
        <v>6.75</v>
      </c>
      <c r="J28" s="288" t="n">
        <f aca="false">H28*I28</f>
        <v>18076.5</v>
      </c>
      <c r="N28" s="370" t="s">
        <v>719</v>
      </c>
    </row>
    <row r="29" s="367" customFormat="true" ht="14.25" hidden="false" customHeight="false" outlineLevel="0" collapsed="false">
      <c r="A29" s="369"/>
      <c r="B29" s="369" t="s">
        <v>720</v>
      </c>
      <c r="C29" s="277" t="s">
        <v>721</v>
      </c>
      <c r="D29" s="284" t="n">
        <v>37500</v>
      </c>
      <c r="E29" s="277" t="n">
        <v>0.11</v>
      </c>
      <c r="F29" s="283" t="n">
        <v>0.05</v>
      </c>
      <c r="G29" s="283" t="s">
        <v>442</v>
      </c>
      <c r="H29" s="286" t="n">
        <f aca="false">E29*D29*1.03</f>
        <v>4248.75</v>
      </c>
      <c r="I29" s="286" t="n">
        <f aca="false">13.5*0.5</f>
        <v>6.75</v>
      </c>
      <c r="J29" s="288" t="n">
        <f aca="false">H29*I29</f>
        <v>28679.0625</v>
      </c>
      <c r="K29" s="296"/>
      <c r="L29" s="296"/>
      <c r="M29" s="296"/>
      <c r="N29" s="370" t="s">
        <v>722</v>
      </c>
    </row>
    <row r="30" customFormat="false" ht="14.25" hidden="false" customHeight="false" outlineLevel="0" collapsed="false">
      <c r="A30" s="369"/>
      <c r="B30" s="369" t="s">
        <v>709</v>
      </c>
      <c r="C30" s="277" t="s">
        <v>700</v>
      </c>
      <c r="D30" s="284" t="n">
        <v>1900</v>
      </c>
      <c r="E30" s="277" t="n">
        <v>1</v>
      </c>
      <c r="F30" s="277"/>
      <c r="G30" s="283" t="s">
        <v>435</v>
      </c>
      <c r="H30" s="286" t="n">
        <f aca="false">E30*D30</f>
        <v>1900</v>
      </c>
      <c r="I30" s="286" t="n">
        <f aca="false">13.5*0.5</f>
        <v>6.75</v>
      </c>
      <c r="J30" s="288" t="n">
        <f aca="false">H30*I30</f>
        <v>12825</v>
      </c>
      <c r="N30" s="370" t="s">
        <v>703</v>
      </c>
    </row>
    <row r="31" customFormat="false" ht="15" hidden="false" customHeight="false" outlineLevel="0" collapsed="false">
      <c r="A31" s="371"/>
      <c r="B31" s="371" t="s">
        <v>731</v>
      </c>
      <c r="C31" s="372"/>
      <c r="D31" s="373"/>
      <c r="E31" s="372"/>
      <c r="F31" s="374"/>
      <c r="G31" s="374"/>
      <c r="H31" s="375" t="n">
        <f aca="false">SUM(H28:H30)</f>
        <v>8826.75</v>
      </c>
      <c r="I31" s="375" t="n">
        <f aca="false">I30</f>
        <v>6.75</v>
      </c>
      <c r="J31" s="376" t="n">
        <f aca="false">SUM(J28:J30)</f>
        <v>59580.5625</v>
      </c>
      <c r="N31" s="377" t="s">
        <v>732</v>
      </c>
    </row>
    <row r="32" customFormat="false" ht="14.25" hidden="false" customHeight="false" outlineLevel="0" collapsed="false">
      <c r="A32" s="335"/>
      <c r="B32" s="335" t="s">
        <v>733</v>
      </c>
      <c r="C32" s="378"/>
      <c r="D32" s="379"/>
      <c r="E32" s="378"/>
      <c r="F32" s="378"/>
      <c r="G32" s="378"/>
      <c r="H32" s="380"/>
      <c r="I32" s="380"/>
      <c r="J32" s="381"/>
      <c r="N32" s="382" t="s">
        <v>734</v>
      </c>
    </row>
    <row r="33" customFormat="false" ht="35.05" hidden="false" customHeight="false" outlineLevel="0" collapsed="false">
      <c r="A33" s="369"/>
      <c r="B33" s="369" t="s">
        <v>718</v>
      </c>
      <c r="C33" s="277" t="s">
        <v>700</v>
      </c>
      <c r="D33" s="284" t="n">
        <f aca="false">$D$18</f>
        <v>2600</v>
      </c>
      <c r="E33" s="277" t="n">
        <v>1</v>
      </c>
      <c r="F33" s="283" t="n">
        <v>0.04</v>
      </c>
      <c r="G33" s="283" t="s">
        <v>435</v>
      </c>
      <c r="H33" s="286" t="n">
        <f aca="false">E33*D33*1.03</f>
        <v>2678</v>
      </c>
      <c r="I33" s="286" t="n">
        <v>468.4</v>
      </c>
      <c r="J33" s="288" t="n">
        <f aca="false">H33*I33</f>
        <v>1254375.2</v>
      </c>
      <c r="N33" s="370" t="s">
        <v>735</v>
      </c>
    </row>
    <row r="34" customFormat="false" ht="14.25" hidden="false" customHeight="false" outlineLevel="0" collapsed="false">
      <c r="A34" s="369"/>
      <c r="B34" s="369" t="s">
        <v>720</v>
      </c>
      <c r="C34" s="277" t="s">
        <v>721</v>
      </c>
      <c r="D34" s="284" t="n">
        <v>37500</v>
      </c>
      <c r="E34" s="277" t="n">
        <v>0.25</v>
      </c>
      <c r="F34" s="283" t="n">
        <v>0.05</v>
      </c>
      <c r="G34" s="283" t="s">
        <v>442</v>
      </c>
      <c r="H34" s="286" t="n">
        <f aca="false">E34*D34*1.03</f>
        <v>9656.25</v>
      </c>
      <c r="I34" s="286" t="n">
        <v>468.4</v>
      </c>
      <c r="J34" s="288" t="n">
        <f aca="false">H34*I34</f>
        <v>4522987.5</v>
      </c>
      <c r="N34" s="370" t="s">
        <v>722</v>
      </c>
    </row>
    <row r="35" customFormat="false" ht="14.25" hidden="false" customHeight="false" outlineLevel="0" collapsed="false">
      <c r="A35" s="369"/>
      <c r="B35" s="369" t="s">
        <v>709</v>
      </c>
      <c r="C35" s="277" t="s">
        <v>700</v>
      </c>
      <c r="D35" s="284" t="n">
        <v>1850</v>
      </c>
      <c r="E35" s="277" t="n">
        <v>1</v>
      </c>
      <c r="F35" s="277"/>
      <c r="G35" s="283" t="s">
        <v>435</v>
      </c>
      <c r="H35" s="286" t="n">
        <f aca="false">E35*D35</f>
        <v>1850</v>
      </c>
      <c r="I35" s="286" t="n">
        <v>468.4</v>
      </c>
      <c r="J35" s="288" t="n">
        <f aca="false">H35*I35</f>
        <v>866540</v>
      </c>
      <c r="N35" s="370" t="s">
        <v>703</v>
      </c>
    </row>
    <row r="36" customFormat="false" ht="15" hidden="false" customHeight="false" outlineLevel="0" collapsed="false">
      <c r="A36" s="371"/>
      <c r="B36" s="371" t="s">
        <v>736</v>
      </c>
      <c r="C36" s="372"/>
      <c r="D36" s="373"/>
      <c r="E36" s="372"/>
      <c r="F36" s="374"/>
      <c r="G36" s="374"/>
      <c r="H36" s="375" t="n">
        <f aca="false">SUM(H33:H35)</f>
        <v>14184.25</v>
      </c>
      <c r="I36" s="375" t="n">
        <f aca="false">I35</f>
        <v>468.4</v>
      </c>
      <c r="J36" s="376" t="n">
        <f aca="false">SUM(J33:J35)</f>
        <v>6643902.7</v>
      </c>
      <c r="N36" s="377" t="s">
        <v>737</v>
      </c>
    </row>
    <row r="37" customFormat="false" ht="14.25" hidden="false" customHeight="false" outlineLevel="0" collapsed="false">
      <c r="A37" s="335"/>
      <c r="B37" s="335" t="s">
        <v>738</v>
      </c>
      <c r="C37" s="378"/>
      <c r="D37" s="379"/>
      <c r="E37" s="378"/>
      <c r="F37" s="378"/>
      <c r="G37" s="378"/>
      <c r="H37" s="380"/>
      <c r="I37" s="380"/>
      <c r="J37" s="381"/>
      <c r="N37" s="382" t="s">
        <v>739</v>
      </c>
    </row>
    <row r="38" customFormat="false" ht="35.05" hidden="false" customHeight="false" outlineLevel="0" collapsed="false">
      <c r="A38" s="369"/>
      <c r="B38" s="369" t="s">
        <v>718</v>
      </c>
      <c r="C38" s="277" t="s">
        <v>700</v>
      </c>
      <c r="D38" s="284" t="n">
        <f aca="false">D18</f>
        <v>2600</v>
      </c>
      <c r="E38" s="277" t="n">
        <v>1</v>
      </c>
      <c r="F38" s="283" t="n">
        <v>0.04</v>
      </c>
      <c r="G38" s="283" t="s">
        <v>435</v>
      </c>
      <c r="H38" s="286" t="n">
        <f aca="false">E38*D38*1.03</f>
        <v>2678</v>
      </c>
      <c r="I38" s="286" t="n">
        <v>1175</v>
      </c>
      <c r="J38" s="288" t="n">
        <f aca="false">H38*I38</f>
        <v>3146650</v>
      </c>
      <c r="N38" s="370" t="s">
        <v>735</v>
      </c>
    </row>
    <row r="39" customFormat="false" ht="14.25" hidden="false" customHeight="false" outlineLevel="0" collapsed="false">
      <c r="A39" s="369"/>
      <c r="B39" s="369" t="s">
        <v>720</v>
      </c>
      <c r="C39" s="277" t="s">
        <v>721</v>
      </c>
      <c r="D39" s="284" t="n">
        <v>37500</v>
      </c>
      <c r="E39" s="277" t="n">
        <v>0.17</v>
      </c>
      <c r="F39" s="283" t="n">
        <v>0.05</v>
      </c>
      <c r="G39" s="283" t="s">
        <v>442</v>
      </c>
      <c r="H39" s="286" t="n">
        <f aca="false">E39*D39*1.03</f>
        <v>6566.25</v>
      </c>
      <c r="I39" s="286" t="n">
        <v>1175</v>
      </c>
      <c r="J39" s="288" t="n">
        <f aca="false">H39*I39</f>
        <v>7715343.75</v>
      </c>
      <c r="N39" s="370" t="s">
        <v>722</v>
      </c>
    </row>
    <row r="40" customFormat="false" ht="14.25" hidden="false" customHeight="false" outlineLevel="0" collapsed="false">
      <c r="A40" s="369"/>
      <c r="B40" s="369" t="s">
        <v>709</v>
      </c>
      <c r="C40" s="277" t="s">
        <v>700</v>
      </c>
      <c r="D40" s="284" t="n">
        <v>2350</v>
      </c>
      <c r="E40" s="277" t="n">
        <v>1</v>
      </c>
      <c r="F40" s="277"/>
      <c r="G40" s="283" t="s">
        <v>435</v>
      </c>
      <c r="H40" s="286" t="n">
        <f aca="false">D40*E40</f>
        <v>2350</v>
      </c>
      <c r="I40" s="286" t="n">
        <v>1175</v>
      </c>
      <c r="J40" s="288" t="n">
        <f aca="false">H40*I40</f>
        <v>2761250</v>
      </c>
      <c r="N40" s="370" t="s">
        <v>703</v>
      </c>
    </row>
    <row r="41" customFormat="false" ht="15" hidden="false" customHeight="false" outlineLevel="0" collapsed="false">
      <c r="A41" s="383"/>
      <c r="B41" s="383" t="s">
        <v>740</v>
      </c>
      <c r="C41" s="384"/>
      <c r="D41" s="384"/>
      <c r="E41" s="384"/>
      <c r="F41" s="385"/>
      <c r="G41" s="385"/>
      <c r="H41" s="386" t="n">
        <f aca="false">SUM(H38:H40)</f>
        <v>11594.25</v>
      </c>
      <c r="I41" s="386" t="n">
        <f aca="false">I40</f>
        <v>1175</v>
      </c>
      <c r="J41" s="387" t="n">
        <f aca="false">SUM(J38:J40)</f>
        <v>13623243.75</v>
      </c>
      <c r="N41" s="388" t="s">
        <v>741</v>
      </c>
    </row>
    <row r="42" s="367" customFormat="true" ht="23.1" hidden="false" customHeight="false" outlineLevel="0" collapsed="false">
      <c r="A42" s="389"/>
      <c r="B42" s="389" t="s">
        <v>459</v>
      </c>
      <c r="C42" s="389"/>
      <c r="D42" s="389"/>
      <c r="E42" s="389"/>
      <c r="F42" s="389"/>
      <c r="G42" s="389"/>
      <c r="H42" s="390"/>
      <c r="I42" s="390" t="n">
        <f aca="false">I41+I36+I31+I26+I21+I16+I12+I8</f>
        <v>2433.4</v>
      </c>
      <c r="J42" s="391" t="n">
        <f aca="false">J41+J36+J31+J26+J21+J16+J12+J8</f>
        <v>25397400.7625</v>
      </c>
      <c r="K42" s="296"/>
      <c r="L42" s="296"/>
      <c r="M42" s="296"/>
      <c r="N42" s="392" t="s">
        <v>742</v>
      </c>
    </row>
    <row r="45" customFormat="false" ht="26.8" hidden="false" customHeight="false" outlineLevel="0" collapsed="false">
      <c r="A45" s="331"/>
      <c r="B45" s="353" t="s">
        <v>460</v>
      </c>
      <c r="C45" s="353"/>
      <c r="D45" s="353"/>
      <c r="E45" s="353"/>
      <c r="F45" s="353"/>
      <c r="G45" s="353"/>
      <c r="H45" s="353"/>
      <c r="I45" s="353"/>
      <c r="J45" s="353"/>
      <c r="N45" s="354" t="s">
        <v>461</v>
      </c>
    </row>
    <row r="46" customFormat="false" ht="15" hidden="false" customHeight="false" outlineLevel="0" collapsed="false">
      <c r="A46" s="355"/>
      <c r="B46" s="355" t="s">
        <v>279</v>
      </c>
      <c r="C46" s="393" t="s">
        <v>462</v>
      </c>
      <c r="D46" s="393" t="s">
        <v>463</v>
      </c>
      <c r="E46" s="393" t="s">
        <v>464</v>
      </c>
      <c r="F46" s="393" t="s">
        <v>465</v>
      </c>
      <c r="G46" s="394" t="s">
        <v>463</v>
      </c>
      <c r="H46" s="395"/>
      <c r="I46" s="396" t="s">
        <v>466</v>
      </c>
      <c r="J46" s="359" t="s">
        <v>431</v>
      </c>
      <c r="K46" s="367"/>
      <c r="L46" s="367"/>
      <c r="M46" s="367"/>
      <c r="N46" s="361" t="s">
        <v>467</v>
      </c>
    </row>
    <row r="47" customFormat="false" ht="14.25" hidden="false" customHeight="false" outlineLevel="0" collapsed="false">
      <c r="A47" s="310"/>
      <c r="B47" s="310" t="s">
        <v>468</v>
      </c>
      <c r="C47" s="277"/>
      <c r="D47" s="311" t="n">
        <f aca="false">[9]Assumptions!B14</f>
        <v>4341</v>
      </c>
      <c r="E47" s="277"/>
      <c r="F47" s="277"/>
      <c r="G47" s="277"/>
      <c r="H47" s="286"/>
      <c r="I47" s="286"/>
      <c r="J47" s="288"/>
      <c r="N47" s="312" t="s">
        <v>469</v>
      </c>
    </row>
    <row r="48" customFormat="false" ht="14.25" hidden="false" customHeight="false" outlineLevel="0" collapsed="false">
      <c r="A48" s="310"/>
      <c r="B48" s="310" t="s">
        <v>470</v>
      </c>
      <c r="C48" s="277"/>
      <c r="D48" s="311" t="n">
        <v>3</v>
      </c>
      <c r="E48" s="277"/>
      <c r="F48" s="277"/>
      <c r="G48" s="277"/>
      <c r="H48" s="286"/>
      <c r="I48" s="286"/>
      <c r="J48" s="288"/>
      <c r="N48" s="312" t="s">
        <v>471</v>
      </c>
    </row>
    <row r="49" customFormat="false" ht="14.25" hidden="false" customHeight="false" outlineLevel="0" collapsed="false">
      <c r="A49" s="310"/>
      <c r="B49" s="310" t="s">
        <v>472</v>
      </c>
      <c r="C49" s="277"/>
      <c r="D49" s="313" t="n">
        <v>0.2</v>
      </c>
      <c r="E49" s="277"/>
      <c r="F49" s="277"/>
      <c r="G49" s="277"/>
      <c r="H49" s="286"/>
      <c r="I49" s="286"/>
      <c r="J49" s="288"/>
      <c r="N49" s="312" t="s">
        <v>473</v>
      </c>
    </row>
    <row r="50" customFormat="false" ht="14.25" hidden="false" customHeight="false" outlineLevel="0" collapsed="false">
      <c r="A50" s="314"/>
      <c r="B50" s="314" t="s">
        <v>474</v>
      </c>
      <c r="C50" s="315" t="s">
        <v>475</v>
      </c>
      <c r="D50" s="315" t="n">
        <f aca="false">D47*D48*D49</f>
        <v>2604.6</v>
      </c>
      <c r="E50" s="315"/>
      <c r="F50" s="315"/>
      <c r="G50" s="315"/>
      <c r="H50" s="317"/>
      <c r="I50" s="317"/>
      <c r="J50" s="397"/>
      <c r="N50" s="318" t="s">
        <v>476</v>
      </c>
    </row>
    <row r="51" customFormat="false" ht="14.25" hidden="false" customHeight="false" outlineLevel="0" collapsed="false">
      <c r="A51" s="310"/>
      <c r="B51" s="310" t="s">
        <v>477</v>
      </c>
      <c r="C51" s="319" t="s">
        <v>478</v>
      </c>
      <c r="D51" s="320" t="n">
        <v>550</v>
      </c>
      <c r="E51" s="277"/>
      <c r="F51" s="277"/>
      <c r="G51" s="277"/>
      <c r="H51" s="286"/>
      <c r="I51" s="286"/>
      <c r="J51" s="288"/>
      <c r="N51" s="312" t="s">
        <v>479</v>
      </c>
    </row>
    <row r="52" customFormat="false" ht="14.25" hidden="false" customHeight="false" outlineLevel="0" collapsed="false">
      <c r="A52" s="310"/>
      <c r="B52" s="310" t="s">
        <v>480</v>
      </c>
      <c r="C52" s="277"/>
      <c r="D52" s="313" t="n">
        <v>0.7</v>
      </c>
      <c r="E52" s="277"/>
      <c r="F52" s="277"/>
      <c r="G52" s="277"/>
      <c r="H52" s="286"/>
      <c r="I52" s="286"/>
      <c r="J52" s="288"/>
      <c r="N52" s="312" t="s">
        <v>481</v>
      </c>
    </row>
    <row r="53" customFormat="false" ht="14.25" hidden="false" customHeight="false" outlineLevel="0" collapsed="false">
      <c r="A53" s="310"/>
      <c r="B53" s="310" t="s">
        <v>482</v>
      </c>
      <c r="C53" s="277"/>
      <c r="D53" s="313" t="n">
        <v>0.3</v>
      </c>
      <c r="E53" s="277"/>
      <c r="F53" s="277"/>
      <c r="G53" s="277"/>
      <c r="H53" s="286"/>
      <c r="I53" s="286"/>
      <c r="J53" s="288"/>
      <c r="N53" s="312" t="s">
        <v>483</v>
      </c>
    </row>
    <row r="54" customFormat="false" ht="14.25" hidden="false" customHeight="false" outlineLevel="0" collapsed="false">
      <c r="A54" s="310"/>
      <c r="B54" s="310" t="s">
        <v>484</v>
      </c>
      <c r="C54" s="319" t="s">
        <v>478</v>
      </c>
      <c r="D54" s="311" t="n">
        <f aca="false">D50*D51*D52</f>
        <v>1002771</v>
      </c>
      <c r="E54" s="277"/>
      <c r="F54" s="277"/>
      <c r="G54" s="277" t="s">
        <v>485</v>
      </c>
      <c r="H54" s="321" t="n">
        <f aca="false">7000/1000</f>
        <v>7</v>
      </c>
      <c r="I54" s="286" t="n">
        <f aca="false">D54</f>
        <v>1002771</v>
      </c>
      <c r="J54" s="288" t="n">
        <f aca="false">I54*H54</f>
        <v>7019397</v>
      </c>
      <c r="N54" s="312" t="s">
        <v>486</v>
      </c>
    </row>
    <row r="55" customFormat="false" ht="14.25" hidden="false" customHeight="false" outlineLevel="0" collapsed="false">
      <c r="A55" s="310"/>
      <c r="B55" s="310" t="s">
        <v>487</v>
      </c>
      <c r="C55" s="319" t="s">
        <v>478</v>
      </c>
      <c r="D55" s="311" t="n">
        <f aca="false">D50*D51*D53</f>
        <v>429759</v>
      </c>
      <c r="E55" s="277"/>
      <c r="F55" s="277"/>
      <c r="G55" s="277" t="s">
        <v>485</v>
      </c>
      <c r="H55" s="321" t="n">
        <v>9</v>
      </c>
      <c r="I55" s="286" t="n">
        <f aca="false">D55</f>
        <v>429759</v>
      </c>
      <c r="J55" s="288" t="n">
        <f aca="false">I55*H55</f>
        <v>3867831</v>
      </c>
      <c r="N55" s="312" t="s">
        <v>488</v>
      </c>
    </row>
    <row r="56" customFormat="false" ht="15" hidden="false" customHeight="false" outlineLevel="0" collapsed="false">
      <c r="A56" s="383"/>
      <c r="B56" s="383" t="s">
        <v>489</v>
      </c>
      <c r="C56" s="384"/>
      <c r="D56" s="398"/>
      <c r="E56" s="384"/>
      <c r="F56" s="385"/>
      <c r="G56" s="385"/>
      <c r="H56" s="386"/>
      <c r="I56" s="386" t="n">
        <f aca="false">SUM(I54:I55)</f>
        <v>1432530</v>
      </c>
      <c r="J56" s="387" t="n">
        <f aca="false">SUM(J54:J55)</f>
        <v>10887228</v>
      </c>
      <c r="N56" s="388" t="s">
        <v>490</v>
      </c>
    </row>
    <row r="57" customFormat="false" ht="14.25" hidden="false" customHeight="false" outlineLevel="0" collapsed="false">
      <c r="A57" s="310"/>
      <c r="B57" s="310" t="s">
        <v>491</v>
      </c>
      <c r="C57" s="319" t="s">
        <v>492</v>
      </c>
      <c r="D57" s="324" t="n">
        <v>0.35</v>
      </c>
      <c r="E57" s="277"/>
      <c r="F57" s="277"/>
      <c r="G57" s="277"/>
      <c r="H57" s="286"/>
      <c r="I57" s="286"/>
      <c r="J57" s="288"/>
      <c r="N57" s="312" t="s">
        <v>493</v>
      </c>
    </row>
    <row r="58" customFormat="false" ht="14.25" hidden="false" customHeight="false" outlineLevel="0" collapsed="false">
      <c r="A58" s="277"/>
      <c r="B58" s="277" t="s">
        <v>494</v>
      </c>
      <c r="C58" s="319" t="s">
        <v>492</v>
      </c>
      <c r="D58" s="284" t="n">
        <f aca="false">D57*D50</f>
        <v>911.61</v>
      </c>
      <c r="E58" s="277"/>
      <c r="F58" s="277"/>
      <c r="G58" s="283" t="s">
        <v>442</v>
      </c>
      <c r="H58" s="286" t="n">
        <v>4200</v>
      </c>
      <c r="I58" s="286" t="n">
        <f aca="false">D58</f>
        <v>911.61</v>
      </c>
      <c r="J58" s="288" t="n">
        <f aca="false">I58*H58</f>
        <v>3828762</v>
      </c>
      <c r="N58" s="319" t="s">
        <v>495</v>
      </c>
    </row>
    <row r="59" customFormat="false" ht="15" hidden="false" customHeight="false" outlineLevel="0" collapsed="false">
      <c r="A59" s="399"/>
      <c r="B59" s="399" t="s">
        <v>496</v>
      </c>
      <c r="C59" s="400"/>
      <c r="D59" s="401"/>
      <c r="E59" s="400"/>
      <c r="F59" s="402"/>
      <c r="G59" s="402"/>
      <c r="H59" s="403"/>
      <c r="I59" s="403" t="n">
        <f aca="false">SUM(I58)</f>
        <v>911.61</v>
      </c>
      <c r="J59" s="404" t="n">
        <f aca="false">SUM(J58)</f>
        <v>3828762</v>
      </c>
      <c r="N59" s="405" t="s">
        <v>497</v>
      </c>
    </row>
    <row r="60" customFormat="false" ht="14.25" hidden="false" customHeight="false" outlineLevel="0" collapsed="false">
      <c r="A60" s="310"/>
      <c r="B60" s="310" t="s">
        <v>498</v>
      </c>
      <c r="C60" s="319" t="s">
        <v>492</v>
      </c>
      <c r="D60" s="326" t="n">
        <f aca="false">0.75/1000</f>
        <v>0.00075</v>
      </c>
      <c r="E60" s="277"/>
      <c r="F60" s="277"/>
      <c r="G60" s="277"/>
      <c r="H60" s="286"/>
      <c r="I60" s="286"/>
      <c r="J60" s="288"/>
      <c r="N60" s="312" t="s">
        <v>499</v>
      </c>
    </row>
    <row r="61" customFormat="false" ht="14.25" hidden="false" customHeight="false" outlineLevel="0" collapsed="false">
      <c r="A61" s="277"/>
      <c r="B61" s="277" t="s">
        <v>500</v>
      </c>
      <c r="C61" s="319" t="s">
        <v>492</v>
      </c>
      <c r="D61" s="284" t="n">
        <f aca="false">D60*I56</f>
        <v>1074.3975</v>
      </c>
      <c r="E61" s="277"/>
      <c r="F61" s="277"/>
      <c r="G61" s="283" t="s">
        <v>442</v>
      </c>
      <c r="H61" s="286" t="n">
        <v>800</v>
      </c>
      <c r="I61" s="286" t="n">
        <f aca="false">D61</f>
        <v>1074.3975</v>
      </c>
      <c r="J61" s="288" t="n">
        <f aca="false">I61*H61</f>
        <v>859518</v>
      </c>
      <c r="N61" s="319" t="s">
        <v>495</v>
      </c>
    </row>
    <row r="62" customFormat="false" ht="15" hidden="false" customHeight="false" outlineLevel="0" collapsed="false">
      <c r="A62" s="399"/>
      <c r="B62" s="399" t="s">
        <v>501</v>
      </c>
      <c r="C62" s="400"/>
      <c r="D62" s="401"/>
      <c r="E62" s="400"/>
      <c r="F62" s="402"/>
      <c r="G62" s="402"/>
      <c r="H62" s="403"/>
      <c r="I62" s="403" t="n">
        <f aca="false">SUM(I61)</f>
        <v>1074.3975</v>
      </c>
      <c r="J62" s="404" t="n">
        <f aca="false">SUM(J61)</f>
        <v>859518</v>
      </c>
      <c r="N62" s="405" t="s">
        <v>497</v>
      </c>
    </row>
    <row r="63" customFormat="false" ht="14.25" hidden="false" customHeight="false" outlineLevel="0" collapsed="false">
      <c r="A63" s="277"/>
      <c r="B63" s="277" t="s">
        <v>502</v>
      </c>
      <c r="C63" s="319" t="s">
        <v>503</v>
      </c>
      <c r="D63" s="284" t="n">
        <f aca="false">D50</f>
        <v>2604.6</v>
      </c>
      <c r="E63" s="277"/>
      <c r="F63" s="277"/>
      <c r="G63" s="283" t="s">
        <v>435</v>
      </c>
      <c r="H63" s="286" t="n">
        <v>1800</v>
      </c>
      <c r="I63" s="286" t="n">
        <f aca="false">D63</f>
        <v>2604.6</v>
      </c>
      <c r="J63" s="288" t="n">
        <f aca="false">I63*H63</f>
        <v>4688280</v>
      </c>
      <c r="N63" s="319" t="s">
        <v>504</v>
      </c>
    </row>
    <row r="64" customFormat="false" ht="15" hidden="false" customHeight="false" outlineLevel="0" collapsed="false">
      <c r="A64" s="399"/>
      <c r="B64" s="399" t="s">
        <v>501</v>
      </c>
      <c r="C64" s="400"/>
      <c r="D64" s="400"/>
      <c r="E64" s="400"/>
      <c r="F64" s="402"/>
      <c r="G64" s="402"/>
      <c r="H64" s="403"/>
      <c r="I64" s="403" t="n">
        <f aca="false">SUM(I63)</f>
        <v>2604.6</v>
      </c>
      <c r="J64" s="404" t="n">
        <f aca="false">SUM(J63)</f>
        <v>4688280</v>
      </c>
      <c r="N64" s="405" t="s">
        <v>505</v>
      </c>
    </row>
    <row r="65" customFormat="false" ht="22.05" hidden="false" customHeight="false" outlineLevel="0" collapsed="false">
      <c r="A65" s="389"/>
      <c r="B65" s="389" t="s">
        <v>506</v>
      </c>
      <c r="C65" s="389"/>
      <c r="D65" s="389"/>
      <c r="E65" s="389"/>
      <c r="F65" s="389"/>
      <c r="G65" s="389"/>
      <c r="H65" s="390"/>
      <c r="I65" s="390"/>
      <c r="J65" s="391" t="n">
        <f aca="false">SUM(J64,J62,J59,J56)</f>
        <v>20263788</v>
      </c>
      <c r="N65" s="392" t="s">
        <v>507</v>
      </c>
    </row>
    <row r="68" customFormat="false" ht="14.25" hidden="false" customHeight="false" outlineLevel="0" collapsed="false">
      <c r="A68" s="251"/>
      <c r="B68" s="251"/>
      <c r="C68" s="251"/>
      <c r="D68" s="251"/>
      <c r="E68" s="251"/>
      <c r="F68" s="251"/>
      <c r="G68" s="251"/>
      <c r="N68" s="251"/>
    </row>
    <row r="69" customFormat="false" ht="26.8" hidden="false" customHeight="false" outlineLevel="0" collapsed="false">
      <c r="A69" s="331"/>
      <c r="B69" s="353" t="s">
        <v>551</v>
      </c>
      <c r="C69" s="353"/>
      <c r="D69" s="353"/>
      <c r="E69" s="353"/>
      <c r="F69" s="353"/>
      <c r="G69" s="353"/>
      <c r="H69" s="353"/>
      <c r="I69" s="353"/>
      <c r="J69" s="353"/>
      <c r="M69" s="406"/>
      <c r="N69" s="354" t="s">
        <v>552</v>
      </c>
    </row>
    <row r="70" customFormat="false" ht="19.7" hidden="false" customHeight="false" outlineLevel="0" collapsed="false">
      <c r="A70" s="251"/>
      <c r="B70" s="251"/>
      <c r="C70" s="251"/>
      <c r="D70" s="407"/>
      <c r="E70" s="407"/>
      <c r="F70" s="407"/>
      <c r="G70" s="407"/>
      <c r="H70" s="407"/>
      <c r="J70" s="334"/>
      <c r="M70" s="406"/>
      <c r="N70" s="251"/>
    </row>
    <row r="71" s="296" customFormat="true" ht="14.25" hidden="false" customHeight="false" outlineLevel="0" collapsed="false">
      <c r="C71" s="251"/>
      <c r="D71" s="251"/>
      <c r="E71" s="251"/>
      <c r="F71" s="251"/>
      <c r="G71" s="251"/>
      <c r="H71" s="251"/>
      <c r="J71" s="334"/>
    </row>
    <row r="72" customFormat="false" ht="15" hidden="false" customHeight="false" outlineLevel="0" collapsed="false">
      <c r="A72" s="361" t="s">
        <v>553</v>
      </c>
      <c r="B72" s="355" t="s">
        <v>554</v>
      </c>
      <c r="C72" s="356" t="s">
        <v>430</v>
      </c>
      <c r="D72" s="356" t="s">
        <v>555</v>
      </c>
      <c r="E72" s="356" t="s">
        <v>556</v>
      </c>
      <c r="F72" s="356"/>
      <c r="G72" s="357"/>
      <c r="H72" s="395"/>
      <c r="I72" s="358"/>
      <c r="J72" s="359" t="s">
        <v>428</v>
      </c>
      <c r="K72" s="367"/>
      <c r="L72" s="367"/>
      <c r="M72" s="408"/>
      <c r="N72" s="361" t="s">
        <v>743</v>
      </c>
    </row>
    <row r="73" customFormat="false" ht="14.25" hidden="false" customHeight="false" outlineLevel="0" collapsed="false">
      <c r="A73" s="335"/>
      <c r="B73" s="335"/>
      <c r="C73" s="378"/>
      <c r="D73" s="379"/>
      <c r="E73" s="378"/>
      <c r="F73" s="378"/>
      <c r="G73" s="378"/>
      <c r="H73" s="380"/>
      <c r="I73" s="380"/>
      <c r="J73" s="381"/>
      <c r="M73" s="409"/>
      <c r="N73" s="335"/>
    </row>
    <row r="74" customFormat="false" ht="14.25" hidden="false" customHeight="false" outlineLevel="0" collapsed="false">
      <c r="A74" s="310" t="n">
        <v>1</v>
      </c>
      <c r="B74" s="310" t="s">
        <v>558</v>
      </c>
      <c r="C74" s="284" t="n">
        <v>1</v>
      </c>
      <c r="D74" s="288" t="n">
        <v>36</v>
      </c>
      <c r="E74" s="284" t="n">
        <v>60000</v>
      </c>
      <c r="F74" s="284"/>
      <c r="G74" s="284"/>
      <c r="H74" s="288"/>
      <c r="I74" s="288"/>
      <c r="J74" s="288" t="n">
        <f aca="false">E74*D74*C74</f>
        <v>2160000</v>
      </c>
      <c r="M74" s="406"/>
      <c r="N74" s="312" t="s">
        <v>559</v>
      </c>
    </row>
    <row r="75" customFormat="false" ht="14.25" hidden="false" customHeight="false" outlineLevel="0" collapsed="false">
      <c r="A75" s="310" t="n">
        <v>1</v>
      </c>
      <c r="B75" s="310" t="s">
        <v>560</v>
      </c>
      <c r="C75" s="284" t="n">
        <v>3</v>
      </c>
      <c r="D75" s="288" t="n">
        <v>36</v>
      </c>
      <c r="E75" s="284" t="n">
        <v>25000</v>
      </c>
      <c r="F75" s="284"/>
      <c r="G75" s="284"/>
      <c r="H75" s="288"/>
      <c r="I75" s="288"/>
      <c r="J75" s="288" t="n">
        <f aca="false">E75*D75*C75</f>
        <v>2700000</v>
      </c>
      <c r="M75" s="406"/>
      <c r="N75" s="312" t="s">
        <v>561</v>
      </c>
    </row>
    <row r="76" customFormat="false" ht="14.25" hidden="false" customHeight="false" outlineLevel="0" collapsed="false">
      <c r="A76" s="310" t="n">
        <v>4</v>
      </c>
      <c r="B76" s="310" t="s">
        <v>562</v>
      </c>
      <c r="C76" s="284" t="n">
        <v>3</v>
      </c>
      <c r="D76" s="288" t="n">
        <v>30</v>
      </c>
      <c r="E76" s="284" t="n">
        <v>25000</v>
      </c>
      <c r="F76" s="284"/>
      <c r="G76" s="284"/>
      <c r="H76" s="288"/>
      <c r="I76" s="288"/>
      <c r="J76" s="288" t="n">
        <f aca="false">E76*D76*C76</f>
        <v>2250000</v>
      </c>
      <c r="M76" s="406"/>
      <c r="N76" s="312" t="s">
        <v>563</v>
      </c>
    </row>
    <row r="77" customFormat="false" ht="14.25" hidden="false" customHeight="false" outlineLevel="0" collapsed="false">
      <c r="A77" s="310" t="n">
        <v>5</v>
      </c>
      <c r="B77" s="310" t="s">
        <v>564</v>
      </c>
      <c r="C77" s="284" t="n">
        <v>3</v>
      </c>
      <c r="D77" s="288" t="n">
        <v>30</v>
      </c>
      <c r="E77" s="284" t="n">
        <v>15000</v>
      </c>
      <c r="F77" s="284"/>
      <c r="G77" s="284"/>
      <c r="H77" s="288"/>
      <c r="I77" s="288"/>
      <c r="J77" s="288" t="n">
        <f aca="false">E77*D77*C77</f>
        <v>1350000</v>
      </c>
      <c r="M77" s="406"/>
      <c r="N77" s="312" t="s">
        <v>565</v>
      </c>
    </row>
    <row r="78" customFormat="false" ht="14.25" hidden="false" customHeight="false" outlineLevel="0" collapsed="false">
      <c r="A78" s="310" t="n">
        <v>7</v>
      </c>
      <c r="B78" s="310" t="s">
        <v>566</v>
      </c>
      <c r="C78" s="284" t="n">
        <v>2</v>
      </c>
      <c r="D78" s="288" t="n">
        <v>36</v>
      </c>
      <c r="E78" s="284" t="n">
        <v>25000</v>
      </c>
      <c r="F78" s="284"/>
      <c r="G78" s="284"/>
      <c r="H78" s="288"/>
      <c r="I78" s="288"/>
      <c r="J78" s="288" t="n">
        <f aca="false">E78*D78*C78</f>
        <v>1800000</v>
      </c>
      <c r="M78" s="406"/>
      <c r="N78" s="312" t="s">
        <v>567</v>
      </c>
    </row>
    <row r="79" customFormat="false" ht="14.25" hidden="false" customHeight="false" outlineLevel="0" collapsed="false">
      <c r="A79" s="310" t="n">
        <v>8</v>
      </c>
      <c r="B79" s="310" t="s">
        <v>568</v>
      </c>
      <c r="C79" s="284" t="n">
        <v>2</v>
      </c>
      <c r="D79" s="288" t="n">
        <v>36</v>
      </c>
      <c r="E79" s="284" t="n">
        <v>25000</v>
      </c>
      <c r="F79" s="284"/>
      <c r="G79" s="284"/>
      <c r="H79" s="288"/>
      <c r="I79" s="288"/>
      <c r="J79" s="288" t="n">
        <f aca="false">E79*D79*C79</f>
        <v>1800000</v>
      </c>
      <c r="M79" s="406"/>
      <c r="N79" s="312" t="s">
        <v>569</v>
      </c>
    </row>
    <row r="80" customFormat="false" ht="14.25" hidden="false" customHeight="false" outlineLevel="0" collapsed="false">
      <c r="A80" s="310" t="n">
        <v>9</v>
      </c>
      <c r="B80" s="310" t="s">
        <v>570</v>
      </c>
      <c r="C80" s="284" t="n">
        <v>2</v>
      </c>
      <c r="D80" s="288" t="n">
        <v>36</v>
      </c>
      <c r="E80" s="284" t="n">
        <v>15000</v>
      </c>
      <c r="F80" s="284"/>
      <c r="G80" s="284"/>
      <c r="H80" s="288"/>
      <c r="I80" s="288"/>
      <c r="J80" s="288" t="n">
        <f aca="false">E80*D80*C80</f>
        <v>1080000</v>
      </c>
      <c r="M80" s="406"/>
      <c r="N80" s="312" t="s">
        <v>571</v>
      </c>
    </row>
    <row r="81" customFormat="false" ht="14.25" hidden="false" customHeight="false" outlineLevel="0" collapsed="false">
      <c r="A81" s="310" t="n">
        <v>10</v>
      </c>
      <c r="B81" s="310" t="s">
        <v>572</v>
      </c>
      <c r="C81" s="284" t="n">
        <v>3</v>
      </c>
      <c r="D81" s="288" t="n">
        <v>36</v>
      </c>
      <c r="E81" s="284" t="n">
        <v>15000</v>
      </c>
      <c r="F81" s="284"/>
      <c r="G81" s="284"/>
      <c r="H81" s="288"/>
      <c r="I81" s="288"/>
      <c r="J81" s="288" t="n">
        <f aca="false">E81*D81*C81</f>
        <v>1620000</v>
      </c>
      <c r="M81" s="406"/>
      <c r="N81" s="312" t="s">
        <v>573</v>
      </c>
    </row>
    <row r="82" customFormat="false" ht="14.25" hidden="false" customHeight="false" outlineLevel="0" collapsed="false">
      <c r="A82" s="310" t="n">
        <v>12</v>
      </c>
      <c r="B82" s="310" t="s">
        <v>574</v>
      </c>
      <c r="C82" s="284" t="n">
        <v>3</v>
      </c>
      <c r="D82" s="288" t="n">
        <v>36</v>
      </c>
      <c r="E82" s="284" t="n">
        <v>25000</v>
      </c>
      <c r="F82" s="284"/>
      <c r="G82" s="284"/>
      <c r="H82" s="288"/>
      <c r="I82" s="288"/>
      <c r="J82" s="288" t="n">
        <f aca="false">E82*D82*C82</f>
        <v>2700000</v>
      </c>
      <c r="M82" s="406"/>
      <c r="N82" s="312" t="s">
        <v>575</v>
      </c>
    </row>
    <row r="83" customFormat="false" ht="14.25" hidden="false" customHeight="false" outlineLevel="0" collapsed="false">
      <c r="A83" s="310" t="n">
        <v>15</v>
      </c>
      <c r="B83" s="310" t="s">
        <v>576</v>
      </c>
      <c r="C83" s="284" t="n">
        <v>1</v>
      </c>
      <c r="D83" s="288" t="n">
        <v>36</v>
      </c>
      <c r="E83" s="284" t="n">
        <v>15000</v>
      </c>
      <c r="F83" s="284"/>
      <c r="G83" s="284"/>
      <c r="H83" s="288"/>
      <c r="I83" s="288"/>
      <c r="J83" s="288" t="n">
        <f aca="false">E83*D83*C83</f>
        <v>540000</v>
      </c>
      <c r="M83" s="406"/>
      <c r="N83" s="312" t="s">
        <v>577</v>
      </c>
    </row>
    <row r="84" customFormat="false" ht="14.25" hidden="false" customHeight="false" outlineLevel="0" collapsed="false">
      <c r="A84" s="310" t="n">
        <v>17</v>
      </c>
      <c r="B84" s="310" t="s">
        <v>578</v>
      </c>
      <c r="C84" s="284" t="n">
        <v>2</v>
      </c>
      <c r="D84" s="288" t="n">
        <v>36</v>
      </c>
      <c r="E84" s="284" t="n">
        <v>12000</v>
      </c>
      <c r="F84" s="284"/>
      <c r="G84" s="284"/>
      <c r="H84" s="288"/>
      <c r="I84" s="288"/>
      <c r="J84" s="288" t="n">
        <f aca="false">E84*D84*C84</f>
        <v>864000</v>
      </c>
      <c r="M84" s="406"/>
      <c r="N84" s="310" t="s">
        <v>579</v>
      </c>
    </row>
    <row r="85" customFormat="false" ht="14.25" hidden="false" customHeight="false" outlineLevel="0" collapsed="false">
      <c r="A85" s="310" t="n">
        <v>20</v>
      </c>
      <c r="B85" s="310" t="s">
        <v>580</v>
      </c>
      <c r="C85" s="284" t="n">
        <v>1</v>
      </c>
      <c r="D85" s="288" t="n">
        <v>30</v>
      </c>
      <c r="E85" s="284" t="n">
        <v>12000</v>
      </c>
      <c r="F85" s="284"/>
      <c r="G85" s="284"/>
      <c r="H85" s="288"/>
      <c r="I85" s="288"/>
      <c r="J85" s="288" t="n">
        <f aca="false">E85*D85*C85</f>
        <v>360000</v>
      </c>
      <c r="M85" s="406"/>
      <c r="N85" s="312" t="s">
        <v>581</v>
      </c>
    </row>
    <row r="86" customFormat="false" ht="14.25" hidden="false" customHeight="false" outlineLevel="0" collapsed="false">
      <c r="A86" s="310" t="n">
        <v>22</v>
      </c>
      <c r="B86" s="310" t="s">
        <v>582</v>
      </c>
      <c r="C86" s="284" t="n">
        <v>2</v>
      </c>
      <c r="D86" s="288" t="n">
        <v>36</v>
      </c>
      <c r="E86" s="284" t="n">
        <v>8000</v>
      </c>
      <c r="F86" s="284"/>
      <c r="G86" s="284"/>
      <c r="H86" s="288"/>
      <c r="I86" s="288"/>
      <c r="J86" s="288" t="n">
        <f aca="false">E86*D86*C86</f>
        <v>576000</v>
      </c>
      <c r="M86" s="406"/>
      <c r="N86" s="312" t="s">
        <v>583</v>
      </c>
    </row>
    <row r="87" customFormat="false" ht="14.25" hidden="false" customHeight="false" outlineLevel="0" collapsed="false">
      <c r="A87" s="310" t="n">
        <v>23</v>
      </c>
      <c r="B87" s="310" t="s">
        <v>584</v>
      </c>
      <c r="C87" s="284" t="n">
        <v>2</v>
      </c>
      <c r="D87" s="288" t="n">
        <v>36</v>
      </c>
      <c r="E87" s="284" t="n">
        <v>7000</v>
      </c>
      <c r="F87" s="284"/>
      <c r="G87" s="284"/>
      <c r="H87" s="288"/>
      <c r="I87" s="288"/>
      <c r="J87" s="288" t="n">
        <f aca="false">E87*D87*C87</f>
        <v>504000</v>
      </c>
      <c r="M87" s="406"/>
      <c r="N87" s="312" t="s">
        <v>585</v>
      </c>
    </row>
    <row r="88" customFormat="false" ht="14.25" hidden="false" customHeight="false" outlineLevel="0" collapsed="false">
      <c r="A88" s="310" t="n">
        <v>24</v>
      </c>
      <c r="B88" s="310" t="s">
        <v>586</v>
      </c>
      <c r="C88" s="284" t="n">
        <v>4</v>
      </c>
      <c r="D88" s="288" t="n">
        <v>36</v>
      </c>
      <c r="E88" s="284" t="n">
        <v>10000</v>
      </c>
      <c r="F88" s="284"/>
      <c r="G88" s="284"/>
      <c r="H88" s="288"/>
      <c r="I88" s="288"/>
      <c r="J88" s="288" t="n">
        <f aca="false">E88*D88*C88</f>
        <v>1440000</v>
      </c>
      <c r="M88" s="406"/>
      <c r="N88" s="312" t="s">
        <v>587</v>
      </c>
    </row>
    <row r="89" customFormat="false" ht="15" hidden="false" customHeight="false" outlineLevel="0" collapsed="false">
      <c r="A89" s="383"/>
      <c r="B89" s="383" t="s">
        <v>588</v>
      </c>
      <c r="C89" s="384"/>
      <c r="D89" s="398"/>
      <c r="E89" s="384"/>
      <c r="F89" s="385"/>
      <c r="G89" s="385"/>
      <c r="H89" s="386"/>
      <c r="I89" s="386"/>
      <c r="J89" s="387" t="n">
        <f aca="false">SUM(J74:J88)</f>
        <v>21744000</v>
      </c>
      <c r="M89" s="406"/>
      <c r="N89" s="388" t="s">
        <v>589</v>
      </c>
    </row>
    <row r="90" customFormat="false" ht="14.25" hidden="false" customHeight="false" outlineLevel="0" collapsed="false">
      <c r="A90" s="251"/>
      <c r="B90" s="251"/>
      <c r="C90" s="253"/>
      <c r="D90" s="253"/>
      <c r="E90" s="253"/>
      <c r="F90" s="410"/>
      <c r="G90" s="410"/>
      <c r="H90" s="410"/>
      <c r="I90" s="410"/>
      <c r="J90" s="334"/>
      <c r="K90" s="336"/>
      <c r="M90" s="409"/>
      <c r="N90" s="251"/>
    </row>
    <row r="91" customFormat="false" ht="15" hidden="false" customHeight="false" outlineLevel="0" collapsed="false">
      <c r="A91" s="411"/>
      <c r="B91" s="411" t="s">
        <v>590</v>
      </c>
      <c r="C91" s="411" t="s">
        <v>430</v>
      </c>
      <c r="D91" s="411" t="s">
        <v>555</v>
      </c>
      <c r="E91" s="411" t="s">
        <v>600</v>
      </c>
      <c r="F91" s="411"/>
      <c r="G91" s="412"/>
      <c r="H91" s="412"/>
      <c r="I91" s="412"/>
      <c r="J91" s="413" t="s">
        <v>428</v>
      </c>
      <c r="M91" s="406"/>
      <c r="N91" s="414" t="s">
        <v>592</v>
      </c>
    </row>
    <row r="92" customFormat="false" ht="14.25" hidden="false" customHeight="false" outlineLevel="0" collapsed="false">
      <c r="A92" s="310" t="n">
        <v>1</v>
      </c>
      <c r="B92" s="310" t="s">
        <v>594</v>
      </c>
      <c r="C92" s="284" t="n">
        <v>1</v>
      </c>
      <c r="D92" s="288" t="n">
        <v>36</v>
      </c>
      <c r="E92" s="284" t="n">
        <v>30000</v>
      </c>
      <c r="F92" s="284"/>
      <c r="G92" s="284"/>
      <c r="H92" s="288"/>
      <c r="I92" s="288"/>
      <c r="J92" s="288" t="n">
        <f aca="false">E92*D92*C92</f>
        <v>1080000</v>
      </c>
      <c r="M92" s="406"/>
      <c r="N92" s="312" t="s">
        <v>595</v>
      </c>
    </row>
    <row r="93" customFormat="false" ht="15" hidden="false" customHeight="false" outlineLevel="0" collapsed="false">
      <c r="A93" s="383"/>
      <c r="B93" s="383" t="s">
        <v>596</v>
      </c>
      <c r="C93" s="384"/>
      <c r="D93" s="398"/>
      <c r="E93" s="384"/>
      <c r="F93" s="385"/>
      <c r="G93" s="385"/>
      <c r="H93" s="386"/>
      <c r="I93" s="386"/>
      <c r="J93" s="387" t="n">
        <f aca="false">SUM(J92)</f>
        <v>1080000</v>
      </c>
      <c r="M93" s="406"/>
      <c r="N93" s="388" t="s">
        <v>597</v>
      </c>
    </row>
    <row r="94" customFormat="false" ht="14.25" hidden="false" customHeight="false" outlineLevel="0" collapsed="false">
      <c r="A94" s="251"/>
      <c r="B94" s="251"/>
      <c r="C94" s="253"/>
      <c r="D94" s="253"/>
      <c r="E94" s="253"/>
      <c r="F94" s="410"/>
      <c r="G94" s="410"/>
      <c r="H94" s="410"/>
      <c r="I94" s="410"/>
      <c r="J94" s="334"/>
      <c r="K94" s="340"/>
      <c r="M94" s="406"/>
      <c r="N94" s="251"/>
    </row>
    <row r="95" customFormat="false" ht="15" hidden="false" customHeight="false" outlineLevel="0" collapsed="false">
      <c r="A95" s="275"/>
      <c r="B95" s="275" t="s">
        <v>598</v>
      </c>
      <c r="C95" s="411" t="s">
        <v>430</v>
      </c>
      <c r="D95" s="411" t="s">
        <v>599</v>
      </c>
      <c r="E95" s="411" t="s">
        <v>600</v>
      </c>
      <c r="F95" s="275"/>
      <c r="G95" s="275"/>
      <c r="H95" s="279"/>
      <c r="I95" s="279"/>
      <c r="J95" s="415" t="s">
        <v>601</v>
      </c>
      <c r="M95" s="409"/>
      <c r="N95" s="342" t="s">
        <v>602</v>
      </c>
    </row>
    <row r="96" customFormat="false" ht="14.25" hidden="false" customHeight="false" outlineLevel="0" collapsed="false">
      <c r="A96" s="310" t="n">
        <v>1</v>
      </c>
      <c r="B96" s="310" t="s">
        <v>603</v>
      </c>
      <c r="C96" s="284" t="n">
        <v>4</v>
      </c>
      <c r="D96" s="288" t="n">
        <v>200000</v>
      </c>
      <c r="E96" s="284" t="n">
        <v>0</v>
      </c>
      <c r="F96" s="284"/>
      <c r="G96" s="284"/>
      <c r="H96" s="288"/>
      <c r="I96" s="288"/>
      <c r="J96" s="288" t="n">
        <f aca="false">C96*D96</f>
        <v>800000</v>
      </c>
      <c r="M96" s="406"/>
      <c r="N96" s="312" t="s">
        <v>604</v>
      </c>
    </row>
    <row r="97" customFormat="false" ht="14.25" hidden="false" customHeight="false" outlineLevel="0" collapsed="false">
      <c r="A97" s="310" t="n">
        <v>2</v>
      </c>
      <c r="B97" s="310" t="s">
        <v>605</v>
      </c>
      <c r="C97" s="284" t="n">
        <v>8</v>
      </c>
      <c r="D97" s="288" t="n">
        <v>20000</v>
      </c>
      <c r="E97" s="284" t="n">
        <v>0</v>
      </c>
      <c r="F97" s="284"/>
      <c r="G97" s="284"/>
      <c r="H97" s="288"/>
      <c r="I97" s="288"/>
      <c r="J97" s="288" t="n">
        <f aca="false">C97*D97</f>
        <v>160000</v>
      </c>
      <c r="M97" s="406"/>
      <c r="N97" s="312" t="s">
        <v>606</v>
      </c>
    </row>
    <row r="98" customFormat="false" ht="14.25" hidden="false" customHeight="false" outlineLevel="0" collapsed="false">
      <c r="A98" s="310" t="n">
        <v>3</v>
      </c>
      <c r="B98" s="310" t="s">
        <v>607</v>
      </c>
      <c r="C98" s="284" t="n">
        <v>3</v>
      </c>
      <c r="D98" s="288" t="n">
        <v>1000000</v>
      </c>
      <c r="E98" s="284" t="n">
        <v>0</v>
      </c>
      <c r="F98" s="284"/>
      <c r="G98" s="284"/>
      <c r="H98" s="288"/>
      <c r="I98" s="288"/>
      <c r="J98" s="288" t="n">
        <f aca="false">C98*D98</f>
        <v>3000000</v>
      </c>
      <c r="M98" s="406"/>
      <c r="N98" s="312" t="s">
        <v>608</v>
      </c>
    </row>
    <row r="99" customFormat="false" ht="14.25" hidden="false" customHeight="false" outlineLevel="0" collapsed="false">
      <c r="A99" s="310" t="n">
        <v>4</v>
      </c>
      <c r="B99" s="310" t="s">
        <v>609</v>
      </c>
      <c r="C99" s="284" t="n">
        <v>2</v>
      </c>
      <c r="D99" s="288" t="n">
        <v>32</v>
      </c>
      <c r="E99" s="284" t="n">
        <f aca="false">3500*26</f>
        <v>91000</v>
      </c>
      <c r="F99" s="284"/>
      <c r="G99" s="284"/>
      <c r="H99" s="288"/>
      <c r="I99" s="288"/>
      <c r="J99" s="288" t="n">
        <f aca="false">C99*D99*E99</f>
        <v>5824000</v>
      </c>
      <c r="M99" s="406"/>
      <c r="N99" s="312" t="s">
        <v>610</v>
      </c>
    </row>
    <row r="100" customFormat="false" ht="14.25" hidden="false" customHeight="false" outlineLevel="0" collapsed="false">
      <c r="A100" s="310" t="n">
        <v>5</v>
      </c>
      <c r="B100" s="310" t="s">
        <v>611</v>
      </c>
      <c r="C100" s="284" t="n">
        <v>1</v>
      </c>
      <c r="D100" s="288" t="n">
        <v>10000000</v>
      </c>
      <c r="E100" s="284"/>
      <c r="F100" s="284"/>
      <c r="G100" s="284"/>
      <c r="H100" s="288"/>
      <c r="I100" s="288"/>
      <c r="J100" s="288" t="n">
        <f aca="false">C100*D100</f>
        <v>10000000</v>
      </c>
      <c r="M100" s="406"/>
      <c r="N100" s="312" t="s">
        <v>612</v>
      </c>
    </row>
    <row r="101" customFormat="false" ht="14.25" hidden="false" customHeight="false" outlineLevel="0" collapsed="false">
      <c r="A101" s="310" t="n">
        <v>6</v>
      </c>
      <c r="B101" s="310" t="s">
        <v>613</v>
      </c>
      <c r="C101" s="284" t="n">
        <v>1</v>
      </c>
      <c r="D101" s="288" t="n">
        <v>1000000</v>
      </c>
      <c r="E101" s="284" t="n">
        <v>0</v>
      </c>
      <c r="F101" s="284"/>
      <c r="G101" s="284"/>
      <c r="H101" s="288"/>
      <c r="I101" s="288"/>
      <c r="J101" s="288" t="n">
        <f aca="false">C101*D101</f>
        <v>1000000</v>
      </c>
      <c r="M101" s="406"/>
      <c r="N101" s="312" t="s">
        <v>614</v>
      </c>
    </row>
    <row r="102" customFormat="false" ht="14.25" hidden="false" customHeight="false" outlineLevel="0" collapsed="false">
      <c r="A102" s="310" t="n">
        <v>7</v>
      </c>
      <c r="B102" s="310" t="s">
        <v>615</v>
      </c>
      <c r="C102" s="284" t="n">
        <v>36</v>
      </c>
      <c r="D102" s="288" t="n">
        <v>0</v>
      </c>
      <c r="E102" s="284" t="n">
        <v>10000</v>
      </c>
      <c r="F102" s="284"/>
      <c r="G102" s="284"/>
      <c r="H102" s="288"/>
      <c r="I102" s="288"/>
      <c r="J102" s="288" t="n">
        <f aca="false">E102*C102</f>
        <v>360000</v>
      </c>
      <c r="M102" s="406"/>
      <c r="N102" s="312" t="s">
        <v>616</v>
      </c>
    </row>
    <row r="103" customFormat="false" ht="15" hidden="false" customHeight="false" outlineLevel="0" collapsed="false">
      <c r="A103" s="416"/>
      <c r="B103" s="416" t="s">
        <v>617</v>
      </c>
      <c r="C103" s="416"/>
      <c r="D103" s="417"/>
      <c r="E103" s="416"/>
      <c r="F103" s="416"/>
      <c r="G103" s="416"/>
      <c r="H103" s="375"/>
      <c r="I103" s="375"/>
      <c r="J103" s="376" t="n">
        <f aca="false">SUM(J96:J102)</f>
        <v>21144000</v>
      </c>
      <c r="M103" s="406"/>
      <c r="N103" s="418" t="s">
        <v>618</v>
      </c>
    </row>
    <row r="104" customFormat="false" ht="22.05" hidden="false" customHeight="false" outlineLevel="0" collapsed="false">
      <c r="A104" s="389"/>
      <c r="B104" s="389" t="s">
        <v>619</v>
      </c>
      <c r="C104" s="389"/>
      <c r="D104" s="389"/>
      <c r="E104" s="389"/>
      <c r="F104" s="389"/>
      <c r="G104" s="389"/>
      <c r="H104" s="390"/>
      <c r="I104" s="390"/>
      <c r="J104" s="391" t="n">
        <f aca="false">J103+J93+J89</f>
        <v>43968000</v>
      </c>
      <c r="K104" s="336"/>
      <c r="M104" s="406"/>
      <c r="N104" s="392" t="s">
        <v>620</v>
      </c>
    </row>
    <row r="105" customFormat="false" ht="14.25" hidden="false" customHeight="false" outlineLevel="0" collapsed="false">
      <c r="A105" s="310"/>
      <c r="B105" s="310"/>
      <c r="C105" s="343"/>
      <c r="D105" s="288"/>
      <c r="E105" s="284"/>
      <c r="F105" s="284"/>
      <c r="G105" s="284"/>
      <c r="H105" s="288"/>
      <c r="I105" s="288"/>
      <c r="J105" s="288"/>
      <c r="N105" s="310"/>
    </row>
    <row r="106" customFormat="false" ht="15" hidden="false" customHeight="false" outlineLevel="0" collapsed="false">
      <c r="A106" s="275"/>
      <c r="B106" s="275" t="s">
        <v>621</v>
      </c>
      <c r="C106" s="411" t="s">
        <v>430</v>
      </c>
      <c r="D106" s="411" t="s">
        <v>599</v>
      </c>
      <c r="E106" s="411" t="s">
        <v>600</v>
      </c>
      <c r="F106" s="275"/>
      <c r="G106" s="275"/>
      <c r="H106" s="279"/>
      <c r="I106" s="279"/>
      <c r="J106" s="415" t="s">
        <v>601</v>
      </c>
      <c r="M106" s="408"/>
      <c r="N106" s="342" t="s">
        <v>622</v>
      </c>
    </row>
    <row r="107" customFormat="false" ht="14.25" hidden="false" customHeight="false" outlineLevel="0" collapsed="false">
      <c r="A107" s="310"/>
      <c r="B107" s="310" t="s">
        <v>623</v>
      </c>
      <c r="C107" s="343" t="n">
        <v>0.02</v>
      </c>
      <c r="D107" s="288"/>
      <c r="E107" s="284"/>
      <c r="F107" s="284"/>
      <c r="G107" s="284"/>
      <c r="H107" s="288"/>
      <c r="I107" s="288"/>
      <c r="J107" s="288" t="n">
        <f aca="false">C107*($J$65+$J$42)</f>
        <v>913223.77525</v>
      </c>
      <c r="M107" s="406"/>
      <c r="N107" s="312" t="s">
        <v>624</v>
      </c>
    </row>
    <row r="108" customFormat="false" ht="14.25" hidden="false" customHeight="false" outlineLevel="0" collapsed="false">
      <c r="A108" s="310"/>
      <c r="B108" s="310" t="s">
        <v>625</v>
      </c>
      <c r="C108" s="343" t="n">
        <v>0.01</v>
      </c>
      <c r="D108" s="288"/>
      <c r="E108" s="284"/>
      <c r="F108" s="284"/>
      <c r="G108" s="284"/>
      <c r="H108" s="288"/>
      <c r="I108" s="288"/>
      <c r="J108" s="288" t="n">
        <f aca="false">C108*($J$65+$J$42)</f>
        <v>456611.887625</v>
      </c>
      <c r="M108" s="406"/>
      <c r="N108" s="312" t="s">
        <v>626</v>
      </c>
    </row>
    <row r="109" customFormat="false" ht="14.25" hidden="false" customHeight="false" outlineLevel="0" collapsed="false">
      <c r="A109" s="310"/>
      <c r="B109" s="310" t="s">
        <v>627</v>
      </c>
      <c r="C109" s="343" t="n">
        <v>0.14</v>
      </c>
      <c r="D109" s="288"/>
      <c r="E109" s="284"/>
      <c r="F109" s="284"/>
      <c r="G109" s="284"/>
      <c r="H109" s="288"/>
      <c r="I109" s="288"/>
      <c r="J109" s="288" t="n">
        <f aca="false">C109*($J$65+$J$42)</f>
        <v>6392566.42675</v>
      </c>
      <c r="M109" s="406"/>
      <c r="N109" s="312" t="s">
        <v>628</v>
      </c>
    </row>
    <row r="110" customFormat="false" ht="14.25" hidden="false" customHeight="false" outlineLevel="0" collapsed="false">
      <c r="A110" s="310"/>
      <c r="B110" s="310" t="s">
        <v>629</v>
      </c>
      <c r="C110" s="343" t="n">
        <v>0.036</v>
      </c>
      <c r="D110" s="288"/>
      <c r="E110" s="284"/>
      <c r="F110" s="284"/>
      <c r="G110" s="284"/>
      <c r="H110" s="288"/>
      <c r="I110" s="288"/>
      <c r="J110" s="288" t="n">
        <f aca="false">C110*($J$65+$J$42)</f>
        <v>1643802.79545</v>
      </c>
      <c r="M110" s="406"/>
      <c r="N110" s="312" t="s">
        <v>630</v>
      </c>
    </row>
    <row r="111" customFormat="false" ht="14.25" hidden="false" customHeight="false" outlineLevel="0" collapsed="false">
      <c r="A111" s="310"/>
      <c r="B111" s="310" t="s">
        <v>631</v>
      </c>
      <c r="C111" s="343" t="n">
        <v>0.01</v>
      </c>
      <c r="D111" s="288"/>
      <c r="E111" s="284"/>
      <c r="F111" s="284"/>
      <c r="G111" s="284"/>
      <c r="H111" s="288"/>
      <c r="I111" s="288"/>
      <c r="J111" s="288" t="n">
        <f aca="false">C111*($J$65+$J$42)</f>
        <v>456611.887625</v>
      </c>
      <c r="M111" s="406"/>
      <c r="N111" s="312" t="s">
        <v>632</v>
      </c>
    </row>
    <row r="112" customFormat="false" ht="14.25" hidden="false" customHeight="false" outlineLevel="0" collapsed="false">
      <c r="A112" s="310"/>
      <c r="B112" s="310" t="s">
        <v>633</v>
      </c>
      <c r="C112" s="343" t="n">
        <v>0.01</v>
      </c>
      <c r="D112" s="288"/>
      <c r="E112" s="284"/>
      <c r="F112" s="284"/>
      <c r="G112" s="284"/>
      <c r="H112" s="288"/>
      <c r="I112" s="288"/>
      <c r="J112" s="288" t="n">
        <f aca="false">C112*($J$65+$J$42)</f>
        <v>456611.887625</v>
      </c>
      <c r="M112" s="406"/>
      <c r="N112" s="312" t="s">
        <v>634</v>
      </c>
    </row>
    <row r="113" customFormat="false" ht="14.25" hidden="false" customHeight="false" outlineLevel="0" collapsed="false">
      <c r="A113" s="310"/>
      <c r="B113" s="310" t="s">
        <v>635</v>
      </c>
      <c r="C113" s="343" t="n">
        <v>0.01</v>
      </c>
      <c r="D113" s="288"/>
      <c r="E113" s="284"/>
      <c r="F113" s="284"/>
      <c r="G113" s="284"/>
      <c r="H113" s="288"/>
      <c r="I113" s="288"/>
      <c r="J113" s="288" t="n">
        <f aca="false">C113*($J$65+$J$42)</f>
        <v>456611.887625</v>
      </c>
      <c r="M113" s="406"/>
      <c r="N113" s="312" t="s">
        <v>636</v>
      </c>
    </row>
    <row r="114" customFormat="false" ht="22.05" hidden="false" customHeight="false" outlineLevel="0" collapsed="false">
      <c r="A114" s="389"/>
      <c r="B114" s="389" t="s">
        <v>637</v>
      </c>
      <c r="C114" s="419" t="n">
        <f aca="false">SUM(C107:C113)</f>
        <v>0.236</v>
      </c>
      <c r="D114" s="389"/>
      <c r="E114" s="389"/>
      <c r="F114" s="389"/>
      <c r="G114" s="389"/>
      <c r="H114" s="390"/>
      <c r="I114" s="390"/>
      <c r="J114" s="391" t="n">
        <f aca="false">SUM(J107:J113)</f>
        <v>10776040.54795</v>
      </c>
      <c r="K114" s="336"/>
      <c r="M114" s="406"/>
      <c r="N114" s="392" t="s">
        <v>744</v>
      </c>
    </row>
    <row r="115" customFormat="false" ht="14.25" hidden="false" customHeight="false" outlineLevel="0" collapsed="false">
      <c r="M115" s="420"/>
    </row>
    <row r="116" customFormat="false" ht="22.05" hidden="false" customHeight="false" outlineLevel="0" collapsed="false">
      <c r="A116" s="421"/>
      <c r="B116" s="422" t="s">
        <v>639</v>
      </c>
      <c r="C116" s="422"/>
      <c r="D116" s="422"/>
      <c r="E116" s="422"/>
      <c r="F116" s="422"/>
      <c r="G116" s="423"/>
      <c r="H116" s="390"/>
      <c r="I116" s="390"/>
      <c r="J116" s="391" t="n">
        <f aca="false">SUM(J104,J65,J42,J114)</f>
        <v>100405229.31045</v>
      </c>
      <c r="N116" s="424" t="s">
        <v>640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6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D57" activeCellId="0" sqref="D57"/>
    </sheetView>
  </sheetViews>
  <sheetFormatPr defaultColWidth="8.77734375" defaultRowHeight="13.5" zeroHeight="false" outlineLevelRow="0" outlineLevelCol="0"/>
  <cols>
    <col collapsed="false" customWidth="true" hidden="false" outlineLevel="0" max="1" min="1" style="425" width="69"/>
    <col collapsed="false" customWidth="true" hidden="false" outlineLevel="0" max="5" min="2" style="426" width="20.78"/>
    <col collapsed="false" customWidth="false" hidden="false" outlineLevel="0" max="16384" min="6" style="427" width="8.77"/>
  </cols>
  <sheetData>
    <row r="1" customFormat="false" ht="13.5" hidden="false" customHeight="false" outlineLevel="0" collapsed="false">
      <c r="A1" s="428" t="s">
        <v>745</v>
      </c>
    </row>
    <row r="2" customFormat="false" ht="23.85" hidden="false" customHeight="false" outlineLevel="0" collapsed="false">
      <c r="A2" s="429" t="s">
        <v>746</v>
      </c>
    </row>
    <row r="4" customFormat="false" ht="13.5" hidden="false" customHeight="false" outlineLevel="0" collapsed="false">
      <c r="A4" s="428" t="s">
        <v>747</v>
      </c>
    </row>
    <row r="5" customFormat="false" ht="13.5" hidden="false" customHeight="false" outlineLevel="0" collapsed="false">
      <c r="A5" s="430" t="s">
        <v>748</v>
      </c>
    </row>
    <row r="6" customFormat="false" ht="13.5" hidden="false" customHeight="false" outlineLevel="0" collapsed="false">
      <c r="A6" s="430" t="s">
        <v>749</v>
      </c>
    </row>
    <row r="7" customFormat="false" ht="13.5" hidden="false" customHeight="false" outlineLevel="0" collapsed="false">
      <c r="A7" s="430" t="s">
        <v>750</v>
      </c>
    </row>
    <row r="9" customFormat="false" ht="13.5" hidden="false" customHeight="false" outlineLevel="0" collapsed="false">
      <c r="A9" s="428" t="s">
        <v>751</v>
      </c>
    </row>
    <row r="10" customFormat="false" ht="23.85" hidden="false" customHeight="false" outlineLevel="0" collapsed="false">
      <c r="A10" s="430" t="s">
        <v>752</v>
      </c>
    </row>
    <row r="11" customFormat="false" ht="13.5" hidden="false" customHeight="false" outlineLevel="0" collapsed="false">
      <c r="A11" s="430" t="s">
        <v>753</v>
      </c>
    </row>
    <row r="13" customFormat="false" ht="13.5" hidden="false" customHeight="false" outlineLevel="0" collapsed="false">
      <c r="A13" s="428" t="s">
        <v>754</v>
      </c>
    </row>
    <row r="14" customFormat="false" ht="13.5" hidden="false" customHeight="false" outlineLevel="0" collapsed="false">
      <c r="A14" s="430" t="s">
        <v>755</v>
      </c>
    </row>
    <row r="15" customFormat="false" ht="13.5" hidden="false" customHeight="false" outlineLevel="0" collapsed="false">
      <c r="A15" s="430" t="s">
        <v>756</v>
      </c>
    </row>
    <row r="16" customFormat="false" ht="13.5" hidden="false" customHeight="false" outlineLevel="0" collapsed="false">
      <c r="A16" s="430" t="s">
        <v>757</v>
      </c>
    </row>
    <row r="18" customFormat="false" ht="13.5" hidden="false" customHeight="false" outlineLevel="0" collapsed="false">
      <c r="A18" s="428" t="s">
        <v>758</v>
      </c>
    </row>
    <row r="19" customFormat="false" ht="13.5" hidden="false" customHeight="false" outlineLevel="0" collapsed="false">
      <c r="A19" s="430" t="s">
        <v>759</v>
      </c>
    </row>
    <row r="20" customFormat="false" ht="23.85" hidden="false" customHeight="false" outlineLevel="0" collapsed="false">
      <c r="A20" s="430" t="s">
        <v>760</v>
      </c>
    </row>
    <row r="21" customFormat="false" ht="13.5" hidden="false" customHeight="false" outlineLevel="0" collapsed="false">
      <c r="A21" s="430" t="s">
        <v>761</v>
      </c>
    </row>
    <row r="22" customFormat="false" ht="13.5" hidden="false" customHeight="false" outlineLevel="0" collapsed="false">
      <c r="A22" s="430" t="s">
        <v>762</v>
      </c>
    </row>
    <row r="24" customFormat="false" ht="13.5" hidden="false" customHeight="false" outlineLevel="0" collapsed="false">
      <c r="A24" s="428" t="s">
        <v>763</v>
      </c>
    </row>
    <row r="25" customFormat="false" ht="13.5" hidden="false" customHeight="false" outlineLevel="0" collapsed="false">
      <c r="A25" s="430" t="s">
        <v>764</v>
      </c>
    </row>
    <row r="26" customFormat="false" ht="13.5" hidden="false" customHeight="false" outlineLevel="0" collapsed="false">
      <c r="A26" s="430" t="s">
        <v>765</v>
      </c>
    </row>
    <row r="28" customFormat="false" ht="13.5" hidden="false" customHeight="false" outlineLevel="0" collapsed="false">
      <c r="A28" s="428" t="s">
        <v>766</v>
      </c>
    </row>
    <row r="29" customFormat="false" ht="13.5" hidden="false" customHeight="false" outlineLevel="0" collapsed="false">
      <c r="A29" s="430" t="s">
        <v>767</v>
      </c>
    </row>
    <row r="30" customFormat="false" ht="23.85" hidden="false" customHeight="false" outlineLevel="0" collapsed="false">
      <c r="A30" s="430" t="s">
        <v>768</v>
      </c>
    </row>
    <row r="31" customFormat="false" ht="13.5" hidden="false" customHeight="false" outlineLevel="0" collapsed="false">
      <c r="A31" s="430" t="s">
        <v>769</v>
      </c>
    </row>
    <row r="32" customFormat="false" ht="13.5" hidden="false" customHeight="false" outlineLevel="0" collapsed="false">
      <c r="A32" s="430" t="s">
        <v>770</v>
      </c>
    </row>
    <row r="34" customFormat="false" ht="13.5" hidden="false" customHeight="false" outlineLevel="0" collapsed="false">
      <c r="A34" s="428" t="s">
        <v>771</v>
      </c>
    </row>
    <row r="35" customFormat="false" ht="23.85" hidden="false" customHeight="false" outlineLevel="0" collapsed="false">
      <c r="A35" s="430" t="s">
        <v>772</v>
      </c>
    </row>
    <row r="36" customFormat="false" ht="13.5" hidden="false" customHeight="false" outlineLevel="0" collapsed="false">
      <c r="A36" s="430" t="s">
        <v>773</v>
      </c>
    </row>
    <row r="37" customFormat="false" ht="23.85" hidden="false" customHeight="false" outlineLevel="0" collapsed="false">
      <c r="A37" s="430" t="s">
        <v>774</v>
      </c>
    </row>
    <row r="38" customFormat="false" ht="13.5" hidden="false" customHeight="false" outlineLevel="0" collapsed="false">
      <c r="A38" s="430" t="s">
        <v>775</v>
      </c>
    </row>
    <row r="40" customFormat="false" ht="13.5" hidden="false" customHeight="false" outlineLevel="0" collapsed="false">
      <c r="A40" s="428" t="s">
        <v>776</v>
      </c>
    </row>
    <row r="41" customFormat="false" ht="13.5" hidden="false" customHeight="false" outlineLevel="0" collapsed="false">
      <c r="A41" s="430" t="s">
        <v>777</v>
      </c>
    </row>
    <row r="42" customFormat="false" ht="13.5" hidden="false" customHeight="false" outlineLevel="0" collapsed="false">
      <c r="A42" s="430" t="s">
        <v>778</v>
      </c>
    </row>
    <row r="44" customFormat="false" ht="35.05" hidden="false" customHeight="false" outlineLevel="0" collapsed="false">
      <c r="A44" s="428" t="s">
        <v>779</v>
      </c>
    </row>
    <row r="45" customFormat="false" ht="13.5" hidden="false" customHeight="false" outlineLevel="0" collapsed="false">
      <c r="A45" s="428" t="s">
        <v>780</v>
      </c>
    </row>
    <row r="46" customFormat="false" ht="13.5" hidden="false" customHeight="false" outlineLevel="0" collapsed="false">
      <c r="A46" s="431" t="s">
        <v>781</v>
      </c>
    </row>
    <row r="47" customFormat="false" ht="13.5" hidden="false" customHeight="false" outlineLevel="0" collapsed="false">
      <c r="A47" s="431" t="s">
        <v>782</v>
      </c>
    </row>
    <row r="48" customFormat="false" ht="13.5" hidden="false" customHeight="false" outlineLevel="0" collapsed="false">
      <c r="A48" s="431" t="s">
        <v>783</v>
      </c>
    </row>
    <row r="49" customFormat="false" ht="13.5" hidden="false" customHeight="false" outlineLevel="0" collapsed="false">
      <c r="A49" s="428" t="s">
        <v>784</v>
      </c>
    </row>
    <row r="50" customFormat="false" ht="23.85" hidden="false" customHeight="false" outlineLevel="0" collapsed="false">
      <c r="A50" s="428" t="s">
        <v>785</v>
      </c>
    </row>
    <row r="51" customFormat="false" ht="23.85" hidden="false" customHeight="false" outlineLevel="0" collapsed="false">
      <c r="A51" s="428" t="s">
        <v>786</v>
      </c>
    </row>
    <row r="53" customFormat="false" ht="13.5" hidden="false" customHeight="false" outlineLevel="0" collapsed="false">
      <c r="A53" s="428" t="s">
        <v>787</v>
      </c>
    </row>
    <row r="54" customFormat="false" ht="23.85" hidden="false" customHeight="false" outlineLevel="0" collapsed="false">
      <c r="A54" s="428" t="s">
        <v>788</v>
      </c>
    </row>
    <row r="55" s="427" customFormat="true" ht="13.5" hidden="false" customHeight="false" outlineLevel="0" collapsed="false">
      <c r="A55" s="432" t="s">
        <v>789</v>
      </c>
      <c r="D55" s="433" t="s">
        <v>790</v>
      </c>
      <c r="E55" s="433" t="s">
        <v>791</v>
      </c>
    </row>
    <row r="56" s="427" customFormat="true" ht="13.5" hidden="false" customHeight="false" outlineLevel="0" collapsed="false">
      <c r="A56" s="429" t="s">
        <v>792</v>
      </c>
      <c r="D56" s="427" t="s">
        <v>793</v>
      </c>
      <c r="E56" s="427" t="s">
        <v>794</v>
      </c>
    </row>
    <row r="57" s="427" customFormat="true" ht="13.5" hidden="false" customHeight="false" outlineLevel="0" collapsed="false">
      <c r="A57" s="429" t="s">
        <v>795</v>
      </c>
      <c r="B57" s="427" t="n">
        <v>4140</v>
      </c>
      <c r="D57" s="427" t="s">
        <v>796</v>
      </c>
      <c r="E57" s="427" t="s">
        <v>797</v>
      </c>
    </row>
    <row r="58" s="427" customFormat="true" ht="13.5" hidden="false" customHeight="false" outlineLevel="0" collapsed="false">
      <c r="A58" s="429" t="s">
        <v>798</v>
      </c>
      <c r="D58" s="427" t="s">
        <v>799</v>
      </c>
      <c r="E58" s="427" t="s">
        <v>800</v>
      </c>
    </row>
    <row r="59" s="427" customFormat="true" ht="13.5" hidden="false" customHeight="false" outlineLevel="0" collapsed="false">
      <c r="A59" s="429" t="s">
        <v>801</v>
      </c>
      <c r="D59" s="427" t="s">
        <v>802</v>
      </c>
      <c r="E59" s="427" t="s">
        <v>803</v>
      </c>
    </row>
    <row r="60" s="427" customFormat="true" ht="13.5" hidden="false" customHeight="false" outlineLevel="0" collapsed="false">
      <c r="A60" s="429" t="s">
        <v>804</v>
      </c>
      <c r="D60" s="427" t="s">
        <v>805</v>
      </c>
      <c r="E60" s="427" t="s">
        <v>806</v>
      </c>
    </row>
    <row r="61" customFormat="false" ht="13.5" hidden="false" customHeight="false" outlineLevel="0" collapsed="false">
      <c r="A61" s="434" t="s">
        <v>807</v>
      </c>
    </row>
    <row r="63" customFormat="false" ht="13.5" hidden="false" customHeight="false" outlineLevel="0" collapsed="false">
      <c r="A63" s="428" t="s">
        <v>808</v>
      </c>
    </row>
    <row r="64" customFormat="false" ht="23.85" hidden="false" customHeight="false" outlineLevel="0" collapsed="false">
      <c r="A64" s="428" t="s">
        <v>809</v>
      </c>
    </row>
    <row r="65" customFormat="false" ht="13.5" hidden="false" customHeight="false" outlineLevel="0" collapsed="false">
      <c r="A65" s="430" t="s">
        <v>810</v>
      </c>
    </row>
    <row r="66" customFormat="false" ht="23.85" hidden="false" customHeight="false" outlineLevel="0" collapsed="false">
      <c r="A66" s="430" t="s">
        <v>811</v>
      </c>
    </row>
    <row r="67" customFormat="false" ht="13.5" hidden="false" customHeight="false" outlineLevel="0" collapsed="false">
      <c r="A67" s="428" t="s">
        <v>812</v>
      </c>
    </row>
    <row r="68" customFormat="false" ht="13.5" hidden="false" customHeight="false" outlineLevel="0" collapsed="false">
      <c r="A68" s="430" t="s">
        <v>813</v>
      </c>
    </row>
    <row r="69" customFormat="false" ht="13.5" hidden="false" customHeight="false" outlineLevel="0" collapsed="false">
      <c r="A69" s="430" t="s">
        <v>814</v>
      </c>
    </row>
    <row r="70" customFormat="false" ht="13.5" hidden="false" customHeight="false" outlineLevel="0" collapsed="false">
      <c r="A70" s="431" t="s">
        <v>815</v>
      </c>
    </row>
    <row r="71" customFormat="false" ht="13.5" hidden="false" customHeight="false" outlineLevel="0" collapsed="false">
      <c r="A71" s="431" t="s">
        <v>816</v>
      </c>
    </row>
    <row r="72" customFormat="false" ht="13.5" hidden="false" customHeight="false" outlineLevel="0" collapsed="false">
      <c r="A72" s="430" t="s">
        <v>817</v>
      </c>
    </row>
    <row r="74" customFormat="false" ht="13.5" hidden="false" customHeight="false" outlineLevel="0" collapsed="false">
      <c r="A74" s="428" t="s">
        <v>818</v>
      </c>
    </row>
    <row r="75" customFormat="false" ht="13.5" hidden="false" customHeight="false" outlineLevel="0" collapsed="false">
      <c r="A75" s="428" t="s">
        <v>819</v>
      </c>
    </row>
    <row r="76" customFormat="false" ht="35.05" hidden="false" customHeight="false" outlineLevel="0" collapsed="false">
      <c r="A76" s="435" t="s">
        <v>820</v>
      </c>
    </row>
    <row r="77" customFormat="false" ht="13.5" hidden="false" customHeight="false" outlineLevel="0" collapsed="false">
      <c r="A77" s="435" t="s">
        <v>821</v>
      </c>
    </row>
    <row r="78" customFormat="false" ht="13.5" hidden="false" customHeight="false" outlineLevel="0" collapsed="false">
      <c r="A78" s="435" t="s">
        <v>822</v>
      </c>
    </row>
    <row r="79" customFormat="false" ht="13.5" hidden="false" customHeight="false" outlineLevel="0" collapsed="false">
      <c r="A79" s="436"/>
    </row>
    <row r="80" customFormat="false" ht="46.25" hidden="false" customHeight="false" outlineLevel="0" collapsed="false">
      <c r="A80" s="435" t="s">
        <v>823</v>
      </c>
    </row>
    <row r="81" customFormat="false" ht="13.5" hidden="false" customHeight="false" outlineLevel="0" collapsed="false">
      <c r="A81" s="435" t="s">
        <v>824</v>
      </c>
    </row>
    <row r="83" customFormat="false" ht="13.5" hidden="false" customHeight="false" outlineLevel="0" collapsed="false">
      <c r="A83" s="428" t="s">
        <v>825</v>
      </c>
    </row>
    <row r="84" customFormat="false" ht="23.85" hidden="false" customHeight="false" outlineLevel="0" collapsed="false">
      <c r="A84" s="430" t="s">
        <v>826</v>
      </c>
    </row>
    <row r="85" customFormat="false" ht="23.85" hidden="false" customHeight="false" outlineLevel="0" collapsed="false">
      <c r="A85" s="430" t="s">
        <v>827</v>
      </c>
    </row>
    <row r="86" customFormat="false" ht="35.05" hidden="false" customHeight="false" outlineLevel="0" collapsed="false">
      <c r="A86" s="430" t="s">
        <v>828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Surface</dc:creator>
  <dc:description/>
  <dc:language>en-US</dc:language>
  <cp:lastModifiedBy/>
  <dcterms:modified xsi:type="dcterms:W3CDTF">2026-10-08T08:21:49Z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