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00" activeTab="2"/>
  </bookViews>
  <sheets>
    <sheet name="dataset" sheetId="1" r:id="rId1"/>
    <sheet name="numerik" sheetId="2" r:id="rId2"/>
    <sheet name="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<sst xmlns="http://schemas.openxmlformats.org/spreadsheetml/2006/main" count="163" uniqueCount="61">
  <si>
    <t>NO</t>
  </si>
  <si>
    <t>JENIS BARANG</t>
  </si>
  <si>
    <t>MERK/MODEL</t>
  </si>
  <si>
    <t>TYPE</t>
  </si>
  <si>
    <t>SPESIFIKASI</t>
  </si>
  <si>
    <t>QTY</t>
  </si>
  <si>
    <t>END WARRANTY</t>
  </si>
  <si>
    <t>HARGA 1 SET</t>
  </si>
  <si>
    <t>CPU</t>
  </si>
  <si>
    <t>HP</t>
  </si>
  <si>
    <t>PAVILLION P6330L</t>
  </si>
  <si>
    <t>CORE 2 QUAD Q8400, 2 GB RAM, 320 GB HDD, DVD, WINXP 32 SP2+MONITOR 19+KEYBOARD &amp; MOUSE</t>
  </si>
  <si>
    <t>DELL</t>
  </si>
  <si>
    <t>OPTIPLEX 330</t>
  </si>
  <si>
    <t>CORE 2 DUO 2.20GHz, 2 GB RAM, 80 GB HDD, DVD, WINXP SP3 32 BIT+MONITOR 17"+KEYBOARD &amp; MOUSE</t>
  </si>
  <si>
    <t>COMPAQ</t>
  </si>
  <si>
    <t>CQ3138L</t>
  </si>
  <si>
    <t>CORE 2 DUO 2.93 GHz, 2 GB RAM, 320 GB HDD, DVD, WINXP+KEYBOARD &amp; MOUSE</t>
  </si>
  <si>
    <t>OPTIPLEX 360</t>
  </si>
  <si>
    <t>CORE 2 DUO 2.53GHz, 1 GB RAM, 160 GB HDD, DVD, WINXP SP3+MONITOR 17"+KEYBOARD &amp; MOUSE</t>
  </si>
  <si>
    <t>CORE 2 DUO 2.20GHz, 3 GB RAM, 100 GB HDD, DVD, WINXP SP3+MONITOR 17"+KEYBOARD &amp; MOUSE</t>
  </si>
  <si>
    <t>PRESARIO CQ3000</t>
  </si>
  <si>
    <t>CORE i3 3.20GHz, 4 GB RAM, 500 GB HDD, DVD, WIN7 SP1 32 BIT+KEYBOARD &amp; MOUSE</t>
  </si>
  <si>
    <t>COMPAQ 8000</t>
  </si>
  <si>
    <t>CORE 2 DUO 2.66GHz, 2 GB RAM, 500 GB HDD, DVD, WINXP SP 3+MONITOR 19"+KEYBOARD &amp; MOUSE</t>
  </si>
  <si>
    <t>CORE 2 DUO 2.93GHz, 3 GB RAM, 320 GB HDD, DVD, WINXP SP3 32 BIT+MONITOR 18.5"+KEYBOARD &amp; MOUSE</t>
  </si>
  <si>
    <t>CORE 2 DUO 2.20GHz, 1 GB RAM, 80 GB HDD, DVD, WINXP SP3 32 BIT+MONITOR 17"+KEYBOARD &amp; MOUSE</t>
  </si>
  <si>
    <t>OPTIPLEX 755</t>
  </si>
  <si>
    <t>CORE 2 DUO 2.40GHz, 3 GB RAM, 80 GB HDD, DVD, WINXP SP3+MONITOR 17"+KEYBOARD &amp; MOUSE</t>
  </si>
  <si>
    <t>OPTIPLEX 3010</t>
  </si>
  <si>
    <t>CORE i3 3.30GHz, 4 GB RAM, 500 GB HDD, DVD, WIN7 SP1 64 BIT+MONITOR 19"+KEYBOARD &amp; MOUSE</t>
  </si>
  <si>
    <t>OPTIPLEX 360 C</t>
  </si>
  <si>
    <t>CORE 2 DUO 2.53GHz, 2 GB RAM, 160 GB HDD, DVD, WINXP SP3+MONITOR 17"+KEYBOARD &amp; MOUSE</t>
  </si>
  <si>
    <t>INSPIRON 3847</t>
  </si>
  <si>
    <t>CORE i3 3.60 GHz, 4 GB RAM, 500 GB HDD, DVD, WIN7 SP1 64 BIT+MONITOR 19"+KEYBOARD &amp; MOUSE</t>
  </si>
  <si>
    <t>OPTIPLEX 3020</t>
  </si>
  <si>
    <t>OPTIPLEX 390</t>
  </si>
  <si>
    <t>CORE i3 3.30 GHz, 4 GB RAM, 500 GB HDD, DVD, WIN7 SP1 64 BIT+MONITOR 19"+KEYBOARD &amp; MOUSE</t>
  </si>
  <si>
    <t>CQ3622L</t>
  </si>
  <si>
    <t>PAVILION P6330L</t>
  </si>
  <si>
    <t>CORE 2 QUAD Q8400 2.66 GHz, 2GB RAM, 320 GB HDD, DVD, WINXP SP3 32 BIT+MONITOR 19"+KEYBOARD &amp; MOUSE</t>
  </si>
  <si>
    <t>LENOVO</t>
  </si>
  <si>
    <t>349261A</t>
  </si>
  <si>
    <t>CORE i3 3.40 GHz, 4 GB RAM, 500 GB HDD, DVD, WIN7 SP1 64 BIT+MONITOR 19"+KEYBOARD &amp; MOUSE</t>
  </si>
  <si>
    <t>CORE i5 3.20GHz, 2 GB RAM, 500 GB HDD, DVD, WIN7 SP1 64 BIT+MONITOR 19"+KEYBOARD &amp; MOUSE</t>
  </si>
  <si>
    <t>CORE i5 3.20GHz, 2 GB RAM, 500 GB HDD, DVD, WIN7 SP1 32 BIT+MONITOR 19"+KEYBOARD &amp; MOUSE</t>
  </si>
  <si>
    <t>CORE i3 3.20GHz, 4 GB RAM, 500 GB HDD, DVD, WIN7 SP1 32 BIT+MONITOR 19"+KEYBOARD &amp; MOUSE</t>
  </si>
  <si>
    <t>MERK</t>
  </si>
  <si>
    <t>OPTIPLEX 3030</t>
  </si>
  <si>
    <t>CORE 2 QUAD</t>
  </si>
  <si>
    <t>CORE 2 DUO</t>
  </si>
  <si>
    <t>CORE i3</t>
  </si>
  <si>
    <t>INSPIRION 3857</t>
  </si>
  <si>
    <t xml:space="preserve">CORE i5 </t>
  </si>
  <si>
    <t>DISTANCE</t>
  </si>
  <si>
    <t>RANK</t>
  </si>
  <si>
    <t>K = 5</t>
  </si>
  <si>
    <t>K = 15</t>
  </si>
  <si>
    <t>K = 25</t>
  </si>
  <si>
    <t>K = 30</t>
  </si>
  <si>
    <t>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</si>
</sst>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8" applyNumberFormat="0" applyAlignment="0" applyProtection="0">
      <alignment vertical="center"/>
    </xf>
    <xf numFmtId="0" fontId="12" fillId="20" borderId="9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1" sqref="D1"/>
    </sheetView>
  </sheetViews>
  <sheetFormatPr defaultColWidth="9" defaultRowHeight="15" outlineLevelCol="7"/>
  <cols>
    <col min="1" max="1" width="9.57142857142857" customWidth="1"/>
    <col min="2" max="2" width="13.8571428571429" customWidth="1"/>
    <col min="3" max="3" width="16.4285714285714" customWidth="1"/>
    <col min="4" max="4" width="22.2857142857143" customWidth="1"/>
    <col min="5" max="5" width="105.714285714286" customWidth="1"/>
    <col min="8" max="8" width="19.5714285714286" customWidth="1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2">
        <v>1</v>
      </c>
      <c r="B2" s="2" t="s">
        <v>8</v>
      </c>
      <c r="C2" s="14" t="s">
        <v>9</v>
      </c>
      <c r="D2" s="15" t="s">
        <v>10</v>
      </c>
      <c r="E2" s="2" t="s">
        <v>11</v>
      </c>
      <c r="F2" s="2">
        <v>1</v>
      </c>
      <c r="G2" s="16">
        <v>43932</v>
      </c>
      <c r="H2" s="17">
        <v>900000</v>
      </c>
    </row>
    <row r="3" spans="1:8">
      <c r="A3" s="2">
        <v>2</v>
      </c>
      <c r="B3" s="2" t="s">
        <v>8</v>
      </c>
      <c r="C3" s="18" t="s">
        <v>12</v>
      </c>
      <c r="D3" s="19" t="s">
        <v>13</v>
      </c>
      <c r="E3" s="2" t="s">
        <v>14</v>
      </c>
      <c r="F3" s="2">
        <v>1</v>
      </c>
      <c r="G3" s="16">
        <v>43872</v>
      </c>
      <c r="H3" s="17">
        <v>832500</v>
      </c>
    </row>
    <row r="4" spans="1:8">
      <c r="A4" s="2">
        <v>3</v>
      </c>
      <c r="B4" s="2" t="s">
        <v>8</v>
      </c>
      <c r="C4" s="20" t="s">
        <v>15</v>
      </c>
      <c r="D4" s="21" t="s">
        <v>16</v>
      </c>
      <c r="E4" s="2" t="s">
        <v>17</v>
      </c>
      <c r="F4" s="2">
        <v>1</v>
      </c>
      <c r="G4" s="16">
        <v>44145</v>
      </c>
      <c r="H4" s="17">
        <v>400000</v>
      </c>
    </row>
    <row r="5" spans="1:8">
      <c r="A5" s="2">
        <v>4</v>
      </c>
      <c r="B5" s="2" t="s">
        <v>8</v>
      </c>
      <c r="C5" s="18" t="s">
        <v>12</v>
      </c>
      <c r="D5" s="22" t="s">
        <v>18</v>
      </c>
      <c r="E5" s="2" t="s">
        <v>19</v>
      </c>
      <c r="F5" s="2">
        <v>1</v>
      </c>
      <c r="G5" s="16">
        <v>44117</v>
      </c>
      <c r="H5" s="17">
        <v>745000</v>
      </c>
    </row>
    <row r="6" spans="1:8">
      <c r="A6" s="2">
        <v>5</v>
      </c>
      <c r="B6" s="2" t="s">
        <v>8</v>
      </c>
      <c r="C6" s="18" t="s">
        <v>12</v>
      </c>
      <c r="D6" s="19" t="s">
        <v>13</v>
      </c>
      <c r="E6" s="2" t="s">
        <v>20</v>
      </c>
      <c r="F6" s="2">
        <v>1</v>
      </c>
      <c r="G6" s="16">
        <v>43872</v>
      </c>
      <c r="H6" s="17">
        <v>832500</v>
      </c>
    </row>
    <row r="7" spans="1:8">
      <c r="A7" s="2">
        <v>6</v>
      </c>
      <c r="B7" s="2" t="s">
        <v>8</v>
      </c>
      <c r="C7" s="20" t="s">
        <v>15</v>
      </c>
      <c r="D7" s="23" t="s">
        <v>21</v>
      </c>
      <c r="E7" s="2" t="s">
        <v>22</v>
      </c>
      <c r="F7" s="2">
        <v>1</v>
      </c>
      <c r="G7" s="16">
        <v>43994</v>
      </c>
      <c r="H7" s="17">
        <v>600000</v>
      </c>
    </row>
    <row r="8" spans="1:8">
      <c r="A8" s="2">
        <v>7</v>
      </c>
      <c r="B8" s="2" t="s">
        <v>8</v>
      </c>
      <c r="C8" s="14" t="s">
        <v>9</v>
      </c>
      <c r="D8" s="24" t="s">
        <v>23</v>
      </c>
      <c r="E8" s="2" t="s">
        <v>24</v>
      </c>
      <c r="F8" s="2">
        <v>1</v>
      </c>
      <c r="G8" s="16">
        <v>44148</v>
      </c>
      <c r="H8" s="17">
        <v>1037500</v>
      </c>
    </row>
    <row r="9" spans="1:8">
      <c r="A9" s="2">
        <v>8</v>
      </c>
      <c r="B9" s="2" t="s">
        <v>8</v>
      </c>
      <c r="C9" s="20" t="s">
        <v>15</v>
      </c>
      <c r="D9" s="21" t="s">
        <v>16</v>
      </c>
      <c r="E9" s="2" t="s">
        <v>25</v>
      </c>
      <c r="F9" s="2">
        <v>1</v>
      </c>
      <c r="G9" s="16">
        <v>44145</v>
      </c>
      <c r="H9" s="17">
        <v>1005000</v>
      </c>
    </row>
    <row r="10" spans="1:8">
      <c r="A10" s="2">
        <v>9</v>
      </c>
      <c r="B10" s="2" t="s">
        <v>8</v>
      </c>
      <c r="C10" s="18" t="s">
        <v>12</v>
      </c>
      <c r="D10" s="22" t="s">
        <v>18</v>
      </c>
      <c r="E10" s="2" t="s">
        <v>19</v>
      </c>
      <c r="F10" s="2">
        <v>1</v>
      </c>
      <c r="G10" s="16">
        <v>44117</v>
      </c>
      <c r="H10" s="17">
        <v>750000</v>
      </c>
    </row>
    <row r="11" spans="1:8">
      <c r="A11" s="2">
        <v>10</v>
      </c>
      <c r="B11" s="2" t="s">
        <v>8</v>
      </c>
      <c r="C11" s="18" t="s">
        <v>12</v>
      </c>
      <c r="D11" s="19" t="s">
        <v>13</v>
      </c>
      <c r="E11" s="2" t="s">
        <v>26</v>
      </c>
      <c r="F11" s="2">
        <v>1</v>
      </c>
      <c r="G11" s="16">
        <v>43872</v>
      </c>
      <c r="H11" s="17">
        <v>832500</v>
      </c>
    </row>
    <row r="12" spans="1:8">
      <c r="A12" s="2">
        <v>11</v>
      </c>
      <c r="B12" s="2" t="s">
        <v>8</v>
      </c>
      <c r="C12" s="18" t="s">
        <v>12</v>
      </c>
      <c r="D12" s="18" t="s">
        <v>27</v>
      </c>
      <c r="E12" s="2" t="s">
        <v>28</v>
      </c>
      <c r="F12" s="2">
        <v>1</v>
      </c>
      <c r="G12" s="16">
        <v>44087</v>
      </c>
      <c r="H12" s="17">
        <v>925000</v>
      </c>
    </row>
    <row r="13" spans="1:8">
      <c r="A13" s="2">
        <v>12</v>
      </c>
      <c r="B13" s="2" t="s">
        <v>8</v>
      </c>
      <c r="C13" s="18" t="s">
        <v>12</v>
      </c>
      <c r="D13" s="25" t="s">
        <v>29</v>
      </c>
      <c r="E13" s="2" t="s">
        <v>30</v>
      </c>
      <c r="F13" s="2">
        <v>1</v>
      </c>
      <c r="G13" s="16">
        <v>43906</v>
      </c>
      <c r="H13" s="17">
        <v>1475000</v>
      </c>
    </row>
    <row r="14" spans="1:8">
      <c r="A14" s="2">
        <v>13</v>
      </c>
      <c r="B14" s="2" t="s">
        <v>8</v>
      </c>
      <c r="C14" s="18" t="s">
        <v>12</v>
      </c>
      <c r="D14" s="25" t="s">
        <v>29</v>
      </c>
      <c r="E14" s="2" t="s">
        <v>30</v>
      </c>
      <c r="F14" s="2">
        <v>1</v>
      </c>
      <c r="G14" s="16">
        <v>44119</v>
      </c>
      <c r="H14" s="17">
        <v>1475000</v>
      </c>
    </row>
    <row r="15" spans="1:8">
      <c r="A15" s="2">
        <v>14</v>
      </c>
      <c r="B15" s="2" t="s">
        <v>8</v>
      </c>
      <c r="C15" s="18" t="s">
        <v>12</v>
      </c>
      <c r="D15" s="4" t="s">
        <v>31</v>
      </c>
      <c r="E15" s="2" t="s">
        <v>32</v>
      </c>
      <c r="F15" s="2">
        <v>1</v>
      </c>
      <c r="G15" s="16">
        <v>44117</v>
      </c>
      <c r="H15" s="17">
        <v>750000</v>
      </c>
    </row>
    <row r="16" spans="1:8">
      <c r="A16" s="2">
        <v>15</v>
      </c>
      <c r="B16" s="2" t="s">
        <v>8</v>
      </c>
      <c r="C16" s="18" t="s">
        <v>12</v>
      </c>
      <c r="D16" s="26" t="s">
        <v>33</v>
      </c>
      <c r="E16" s="2" t="s">
        <v>34</v>
      </c>
      <c r="F16" s="2">
        <v>1</v>
      </c>
      <c r="G16" s="16">
        <v>43938</v>
      </c>
      <c r="H16" s="17">
        <v>1575000</v>
      </c>
    </row>
    <row r="17" spans="1:8">
      <c r="A17" s="2">
        <v>16</v>
      </c>
      <c r="B17" s="2" t="s">
        <v>8</v>
      </c>
      <c r="C17" s="18" t="s">
        <v>12</v>
      </c>
      <c r="D17" s="27" t="s">
        <v>35</v>
      </c>
      <c r="E17" s="2" t="s">
        <v>34</v>
      </c>
      <c r="F17" s="2">
        <v>1</v>
      </c>
      <c r="G17" s="16">
        <v>43849</v>
      </c>
      <c r="H17" s="17">
        <v>1575000</v>
      </c>
    </row>
    <row r="18" spans="1:8">
      <c r="A18" s="2">
        <v>17</v>
      </c>
      <c r="B18" s="2" t="s">
        <v>8</v>
      </c>
      <c r="C18" s="18" t="s">
        <v>12</v>
      </c>
      <c r="D18" s="28" t="s">
        <v>36</v>
      </c>
      <c r="E18" s="2" t="s">
        <v>37</v>
      </c>
      <c r="F18" s="2">
        <v>1</v>
      </c>
      <c r="G18" s="16">
        <v>43966</v>
      </c>
      <c r="H18" s="17">
        <v>1425000</v>
      </c>
    </row>
    <row r="19" spans="1:8">
      <c r="A19" s="2">
        <v>18</v>
      </c>
      <c r="B19" s="2" t="s">
        <v>8</v>
      </c>
      <c r="C19" s="18" t="s">
        <v>12</v>
      </c>
      <c r="D19" s="25" t="s">
        <v>29</v>
      </c>
      <c r="E19" s="2" t="s">
        <v>37</v>
      </c>
      <c r="F19" s="2">
        <v>1</v>
      </c>
      <c r="G19" s="16">
        <v>44027</v>
      </c>
      <c r="H19" s="17">
        <v>1475000</v>
      </c>
    </row>
    <row r="20" spans="1:8">
      <c r="A20" s="2">
        <v>19</v>
      </c>
      <c r="B20" s="2" t="s">
        <v>8</v>
      </c>
      <c r="C20" s="18" t="s">
        <v>12</v>
      </c>
      <c r="D20" s="27" t="s">
        <v>35</v>
      </c>
      <c r="E20" s="2" t="s">
        <v>34</v>
      </c>
      <c r="F20" s="2">
        <v>1</v>
      </c>
      <c r="G20" s="16">
        <v>43849</v>
      </c>
      <c r="H20" s="17">
        <v>1575000</v>
      </c>
    </row>
    <row r="21" spans="1:8">
      <c r="A21" s="2">
        <v>20</v>
      </c>
      <c r="B21" s="2" t="s">
        <v>8</v>
      </c>
      <c r="C21" s="18" t="s">
        <v>12</v>
      </c>
      <c r="D21" s="29" t="s">
        <v>38</v>
      </c>
      <c r="E21" s="2" t="s">
        <v>37</v>
      </c>
      <c r="F21" s="2">
        <v>1</v>
      </c>
      <c r="G21" s="16">
        <v>44024</v>
      </c>
      <c r="H21" s="17">
        <v>1005000</v>
      </c>
    </row>
    <row r="22" spans="1:8">
      <c r="A22" s="2">
        <v>21</v>
      </c>
      <c r="B22" s="2" t="s">
        <v>8</v>
      </c>
      <c r="C22" s="14" t="s">
        <v>9</v>
      </c>
      <c r="D22" s="15" t="s">
        <v>39</v>
      </c>
      <c r="E22" s="2" t="s">
        <v>40</v>
      </c>
      <c r="F22" s="2">
        <v>1</v>
      </c>
      <c r="G22" s="16">
        <v>44085</v>
      </c>
      <c r="H22" s="17">
        <v>900000</v>
      </c>
    </row>
    <row r="23" spans="1:8">
      <c r="A23" s="2">
        <v>22</v>
      </c>
      <c r="B23" s="2" t="s">
        <v>8</v>
      </c>
      <c r="C23" s="28" t="s">
        <v>41</v>
      </c>
      <c r="D23" s="2" t="s">
        <v>42</v>
      </c>
      <c r="E23" s="2" t="s">
        <v>43</v>
      </c>
      <c r="F23" s="2">
        <v>1</v>
      </c>
      <c r="G23" s="16">
        <v>44028</v>
      </c>
      <c r="H23" s="17">
        <v>1425000</v>
      </c>
    </row>
    <row r="24" spans="1:8">
      <c r="A24" s="2">
        <v>23</v>
      </c>
      <c r="B24" s="2" t="s">
        <v>8</v>
      </c>
      <c r="C24" s="18" t="s">
        <v>12</v>
      </c>
      <c r="D24" s="27" t="s">
        <v>35</v>
      </c>
      <c r="E24" s="2" t="s">
        <v>34</v>
      </c>
      <c r="F24" s="2">
        <v>1</v>
      </c>
      <c r="G24" s="16">
        <v>43849</v>
      </c>
      <c r="H24" s="17">
        <v>1575000</v>
      </c>
    </row>
    <row r="25" spans="1:8">
      <c r="A25" s="2">
        <v>24</v>
      </c>
      <c r="B25" s="2" t="s">
        <v>8</v>
      </c>
      <c r="C25" s="14" t="s">
        <v>9</v>
      </c>
      <c r="D25" s="15" t="s">
        <v>39</v>
      </c>
      <c r="E25" s="2" t="s">
        <v>44</v>
      </c>
      <c r="F25" s="2">
        <v>1</v>
      </c>
      <c r="G25" s="16">
        <v>43902</v>
      </c>
      <c r="H25" s="17">
        <v>1200000</v>
      </c>
    </row>
    <row r="26" spans="1:8">
      <c r="A26" s="2">
        <v>25</v>
      </c>
      <c r="B26" s="2" t="s">
        <v>8</v>
      </c>
      <c r="C26" s="14" t="s">
        <v>9</v>
      </c>
      <c r="D26" s="15" t="s">
        <v>39</v>
      </c>
      <c r="E26" s="2" t="s">
        <v>45</v>
      </c>
      <c r="F26" s="2">
        <v>1</v>
      </c>
      <c r="G26" s="16">
        <v>43902</v>
      </c>
      <c r="H26" s="17">
        <v>1200000</v>
      </c>
    </row>
    <row r="27" spans="1:8">
      <c r="A27" s="2">
        <v>26</v>
      </c>
      <c r="B27" s="2" t="s">
        <v>8</v>
      </c>
      <c r="C27" s="18" t="s">
        <v>12</v>
      </c>
      <c r="D27" s="25" t="s">
        <v>29</v>
      </c>
      <c r="E27" s="2" t="s">
        <v>30</v>
      </c>
      <c r="F27" s="2">
        <v>1</v>
      </c>
      <c r="G27" s="16">
        <v>44177</v>
      </c>
      <c r="H27" s="17">
        <v>1475000</v>
      </c>
    </row>
    <row r="28" spans="1:8">
      <c r="A28" s="2">
        <v>27</v>
      </c>
      <c r="B28" s="2" t="s">
        <v>8</v>
      </c>
      <c r="C28" s="20" t="s">
        <v>15</v>
      </c>
      <c r="D28" s="23" t="s">
        <v>21</v>
      </c>
      <c r="E28" s="2" t="s">
        <v>46</v>
      </c>
      <c r="F28" s="2">
        <v>1</v>
      </c>
      <c r="G28" s="16">
        <v>43963</v>
      </c>
      <c r="H28" s="17">
        <v>950000</v>
      </c>
    </row>
    <row r="29" spans="1:8">
      <c r="A29" s="2">
        <v>28</v>
      </c>
      <c r="B29" s="2" t="s">
        <v>8</v>
      </c>
      <c r="C29" s="18" t="s">
        <v>12</v>
      </c>
      <c r="D29" s="26" t="s">
        <v>33</v>
      </c>
      <c r="E29" s="2" t="s">
        <v>34</v>
      </c>
      <c r="F29" s="2">
        <v>1</v>
      </c>
      <c r="G29" s="16">
        <v>43938</v>
      </c>
      <c r="H29" s="17">
        <v>1575000</v>
      </c>
    </row>
    <row r="30" spans="1:8">
      <c r="A30" s="2">
        <v>29</v>
      </c>
      <c r="B30" s="2" t="s">
        <v>8</v>
      </c>
      <c r="C30" s="18" t="s">
        <v>12</v>
      </c>
      <c r="D30" s="28" t="s">
        <v>36</v>
      </c>
      <c r="E30" s="2" t="s">
        <v>37</v>
      </c>
      <c r="F30" s="2">
        <v>1</v>
      </c>
      <c r="G30" s="2"/>
      <c r="H30" s="17">
        <v>1425000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G10" sqref="G10"/>
    </sheetView>
  </sheetViews>
  <sheetFormatPr defaultColWidth="9.14285714285714" defaultRowHeight="15" outlineLevelCol="3"/>
  <cols>
    <col min="1" max="1" width="14.7142857142857" customWidth="1"/>
    <col min="3" max="3" width="27.4285714285714" customWidth="1"/>
  </cols>
  <sheetData>
    <row r="1" spans="1:4">
      <c r="A1" s="7" t="s">
        <v>47</v>
      </c>
      <c r="B1" s="7"/>
      <c r="C1" s="8" t="s">
        <v>3</v>
      </c>
      <c r="D1" s="9"/>
    </row>
    <row r="2" spans="1:4">
      <c r="A2" s="10" t="s">
        <v>12</v>
      </c>
      <c r="B2" s="10">
        <v>1</v>
      </c>
      <c r="C2" s="10" t="s">
        <v>10</v>
      </c>
      <c r="D2" s="10">
        <v>2</v>
      </c>
    </row>
    <row r="3" spans="1:4">
      <c r="A3" s="10" t="s">
        <v>9</v>
      </c>
      <c r="B3" s="10">
        <v>2</v>
      </c>
      <c r="C3" s="10" t="s">
        <v>29</v>
      </c>
      <c r="D3" s="10">
        <v>4</v>
      </c>
    </row>
    <row r="4" spans="1:4">
      <c r="A4" s="10" t="s">
        <v>15</v>
      </c>
      <c r="B4" s="10">
        <v>3</v>
      </c>
      <c r="C4" s="10" t="s">
        <v>48</v>
      </c>
      <c r="D4" s="10">
        <v>6</v>
      </c>
    </row>
    <row r="5" spans="1:4">
      <c r="A5" s="10" t="s">
        <v>41</v>
      </c>
      <c r="B5" s="10">
        <v>4</v>
      </c>
      <c r="C5" s="10" t="s">
        <v>35</v>
      </c>
      <c r="D5" s="10">
        <v>8</v>
      </c>
    </row>
    <row r="6" spans="1:4">
      <c r="A6" s="7" t="s">
        <v>4</v>
      </c>
      <c r="B6" s="7"/>
      <c r="C6" s="10" t="s">
        <v>16</v>
      </c>
      <c r="D6" s="10">
        <v>10</v>
      </c>
    </row>
    <row r="7" spans="1:4">
      <c r="A7" s="10" t="s">
        <v>49</v>
      </c>
      <c r="B7" s="10">
        <v>1</v>
      </c>
      <c r="C7" s="10" t="s">
        <v>18</v>
      </c>
      <c r="D7" s="10">
        <v>12</v>
      </c>
    </row>
    <row r="8" spans="1:4">
      <c r="A8" s="10" t="s">
        <v>50</v>
      </c>
      <c r="B8" s="10">
        <v>3</v>
      </c>
      <c r="C8" s="10" t="s">
        <v>21</v>
      </c>
      <c r="D8" s="10">
        <v>14</v>
      </c>
    </row>
    <row r="9" spans="1:4">
      <c r="A9" s="10" t="s">
        <v>51</v>
      </c>
      <c r="B9" s="10">
        <v>5</v>
      </c>
      <c r="C9" s="10" t="s">
        <v>52</v>
      </c>
      <c r="D9" s="10">
        <v>16</v>
      </c>
    </row>
    <row r="10" spans="1:4">
      <c r="A10" s="10" t="s">
        <v>53</v>
      </c>
      <c r="B10" s="10">
        <v>7</v>
      </c>
      <c r="C10" s="10" t="s">
        <v>36</v>
      </c>
      <c r="D10" s="10">
        <v>18</v>
      </c>
    </row>
    <row r="11" spans="1:4">
      <c r="A11" s="7" t="s">
        <v>1</v>
      </c>
      <c r="B11" s="7"/>
      <c r="C11" s="10" t="s">
        <v>23</v>
      </c>
      <c r="D11" s="10">
        <v>20</v>
      </c>
    </row>
    <row r="12" spans="1:4">
      <c r="A12" s="11" t="s">
        <v>8</v>
      </c>
      <c r="B12" s="11">
        <v>1</v>
      </c>
      <c r="C12" s="12" t="s">
        <v>27</v>
      </c>
      <c r="D12" s="10">
        <v>22</v>
      </c>
    </row>
    <row r="13" spans="1:4">
      <c r="A13" s="11"/>
      <c r="B13" s="11"/>
      <c r="C13" s="12" t="s">
        <v>38</v>
      </c>
      <c r="D13" s="10">
        <v>24</v>
      </c>
    </row>
    <row r="14" spans="1:4">
      <c r="A14" s="11"/>
      <c r="B14" s="11"/>
      <c r="C14" s="12" t="s">
        <v>42</v>
      </c>
      <c r="D14" s="10">
        <v>26</v>
      </c>
    </row>
    <row r="15" spans="1:4">
      <c r="A15" s="11"/>
      <c r="B15" s="11"/>
      <c r="C15" s="12" t="s">
        <v>31</v>
      </c>
      <c r="D15" s="10">
        <v>28</v>
      </c>
    </row>
  </sheetData>
  <mergeCells count="6">
    <mergeCell ref="A1:B1"/>
    <mergeCell ref="C1:D1"/>
    <mergeCell ref="A6:B6"/>
    <mergeCell ref="A11:B11"/>
    <mergeCell ref="A12:A15"/>
    <mergeCell ref="B12:B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3" workbookViewId="0">
      <selection activeCell="O6" sqref="O6"/>
    </sheetView>
  </sheetViews>
  <sheetFormatPr defaultColWidth="9.14285714285714" defaultRowHeight="15"/>
  <cols>
    <col min="2" max="2" width="14.8571428571429" customWidth="1"/>
    <col min="5" max="5" width="19.2857142857143" customWidth="1"/>
    <col min="6" max="6" width="16.1428571428571" customWidth="1"/>
    <col min="7" max="7" width="11.8571428571429" customWidth="1"/>
    <col min="10" max="10" width="10.2857142857143" customWidth="1"/>
  </cols>
  <sheetData>
    <row r="1" spans="1:11">
      <c r="A1" s="1" t="s">
        <v>0</v>
      </c>
      <c r="B1" s="1" t="s">
        <v>1</v>
      </c>
      <c r="C1" s="1" t="s">
        <v>47</v>
      </c>
      <c r="D1" s="1" t="s">
        <v>3</v>
      </c>
      <c r="E1" s="1" t="s">
        <v>4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2">
        <v>1</v>
      </c>
      <c r="B2" s="2">
        <v>1</v>
      </c>
      <c r="C2" s="2">
        <v>1</v>
      </c>
      <c r="D2" s="3">
        <v>4</v>
      </c>
      <c r="E2" s="3">
        <v>5</v>
      </c>
      <c r="F2" s="2">
        <f t="shared" ref="F2:F30" si="0">SQRT((D2-$D$31)^2+(E2-$E$31)^2)</f>
        <v>3.60555127546399</v>
      </c>
      <c r="G2" s="2">
        <f>RANK(F2,$F$2:$F$30,1)</f>
        <v>3</v>
      </c>
      <c r="H2" s="2">
        <f>IF($F2&lt;=SMALL(F2:$F$30,5),$C2,"")</f>
        <v>1</v>
      </c>
      <c r="I2" s="2">
        <f>IF($F2&lt;=SMALL(F2:$F$30,15),$C2,"")</f>
        <v>1</v>
      </c>
      <c r="J2" s="2">
        <f>IF($F2&lt;=SMALL(F2:$F$30,25),$C2,"")</f>
        <v>1</v>
      </c>
      <c r="K2" s="2" t="e">
        <f>IF($F2&lt;=SMALL(F2:$F$30,30),$C2,"")</f>
        <v>#NUM!</v>
      </c>
    </row>
    <row r="3" spans="1:11">
      <c r="A3" s="2">
        <v>2</v>
      </c>
      <c r="B3" s="2">
        <v>1</v>
      </c>
      <c r="C3" s="2">
        <v>1</v>
      </c>
      <c r="D3" s="3">
        <v>4</v>
      </c>
      <c r="E3" s="3">
        <v>5</v>
      </c>
      <c r="F3" s="2">
        <f t="shared" si="0"/>
        <v>3.60555127546399</v>
      </c>
      <c r="G3" s="2">
        <f>RANK(F3,$F$2:$F$30,1)</f>
        <v>3</v>
      </c>
      <c r="H3" s="2">
        <f>IF($F3&lt;=SMALL(F3:$F$30,5),$C3,"")</f>
        <v>1</v>
      </c>
      <c r="I3" s="2">
        <f>IF($F3&lt;=SMALL(F3:$F$30,15),$C3,"")</f>
        <v>1</v>
      </c>
      <c r="J3" s="2">
        <f>IF($F3&lt;=SMALL(F3:$F$30,25),$C3,"")</f>
        <v>1</v>
      </c>
      <c r="K3" s="2" t="e">
        <f>IF($F3&lt;=SMALL(F3:$F$30,30),$C3,"")</f>
        <v>#NUM!</v>
      </c>
    </row>
    <row r="4" spans="1:11">
      <c r="A4" s="2">
        <v>3</v>
      </c>
      <c r="B4" s="2">
        <v>1</v>
      </c>
      <c r="C4" s="2">
        <v>1</v>
      </c>
      <c r="D4" s="3">
        <v>4</v>
      </c>
      <c r="E4" s="3">
        <v>5</v>
      </c>
      <c r="F4" s="2">
        <f t="shared" si="0"/>
        <v>3.60555127546399</v>
      </c>
      <c r="G4" s="2">
        <f>RANK(F4,$F$2:$F$30,1)</f>
        <v>3</v>
      </c>
      <c r="H4" s="2">
        <f>IF($F4&lt;=SMALL(F4:$F$30,5),$C4,"")</f>
        <v>1</v>
      </c>
      <c r="I4" s="2">
        <f>IF($F4&lt;=SMALL(F4:$F$30,15),$C4,"")</f>
        <v>1</v>
      </c>
      <c r="J4" s="2">
        <f>IF($F4&lt;=SMALL(F4:$F$30,25),$C4,"")</f>
        <v>1</v>
      </c>
      <c r="K4" s="2" t="e">
        <f>IF($F4&lt;=SMALL(F4:$F$30,30),$C4,"")</f>
        <v>#NUM!</v>
      </c>
    </row>
    <row r="5" spans="1:11">
      <c r="A5" s="2">
        <v>4</v>
      </c>
      <c r="B5" s="2">
        <v>1</v>
      </c>
      <c r="C5" s="2">
        <v>1</v>
      </c>
      <c r="D5" s="3">
        <v>4</v>
      </c>
      <c r="E5" s="3">
        <v>5</v>
      </c>
      <c r="F5" s="2">
        <f t="shared" si="0"/>
        <v>3.60555127546399</v>
      </c>
      <c r="G5" s="2">
        <f>RANK(F5,$F$2:$F$30,1)</f>
        <v>3</v>
      </c>
      <c r="H5" s="2">
        <f>IF($F5&lt;=SMALL(F5:$F$30,5),$C5,"")</f>
        <v>1</v>
      </c>
      <c r="I5" s="2">
        <f>IF($F5&lt;=SMALL(F5:$F$30,15),$C5,"")</f>
        <v>1</v>
      </c>
      <c r="J5" s="2">
        <f>IF($F5&lt;=SMALL(F5:$F$30,25),$C5,"")</f>
        <v>1</v>
      </c>
      <c r="K5" s="2" t="e">
        <f>IF($F5&lt;=SMALL(F5:$F$30,30),$C5,"")</f>
        <v>#NUM!</v>
      </c>
    </row>
    <row r="6" spans="1:11">
      <c r="A6" s="2">
        <v>5</v>
      </c>
      <c r="B6" s="2">
        <v>1</v>
      </c>
      <c r="C6" s="2">
        <v>1</v>
      </c>
      <c r="D6" s="3">
        <v>6</v>
      </c>
      <c r="E6" s="3">
        <v>3</v>
      </c>
      <c r="F6" s="2">
        <f t="shared" si="0"/>
        <v>4.12310562561766</v>
      </c>
      <c r="G6" s="2">
        <f>RANK(F6,$F$2:$F$30,1)</f>
        <v>7</v>
      </c>
      <c r="H6" s="2">
        <f>IF($F6&lt;=SMALL(F6:$F$30,5),$C6,"")</f>
        <v>1</v>
      </c>
      <c r="I6" s="2">
        <f>IF($F6&lt;=SMALL(F6:$F$30,15),$C6,"")</f>
        <v>1</v>
      </c>
      <c r="J6" s="2">
        <f>IF($F6&lt;=SMALL(F6:$F$30,25),$C6,"")</f>
        <v>1</v>
      </c>
      <c r="K6" s="2" t="e">
        <f>IF($F6&lt;=SMALL(F6:$F$30,30),$C6,"")</f>
        <v>#NUM!</v>
      </c>
    </row>
    <row r="7" spans="1:11">
      <c r="A7" s="2">
        <v>6</v>
      </c>
      <c r="B7" s="2">
        <v>1</v>
      </c>
      <c r="C7" s="2">
        <v>1</v>
      </c>
      <c r="D7" s="3">
        <v>6</v>
      </c>
      <c r="E7" s="3">
        <v>3</v>
      </c>
      <c r="F7" s="2">
        <f t="shared" si="0"/>
        <v>4.12310562561766</v>
      </c>
      <c r="G7" s="2">
        <f>RANK(F7,$F$2:$F$30,1)</f>
        <v>7</v>
      </c>
      <c r="H7" s="2">
        <f>IF($F7&lt;=SMALL(F7:$F$30,5),$C7,"")</f>
        <v>1</v>
      </c>
      <c r="I7" s="2">
        <f>IF($F7&lt;=SMALL(F7:$F$30,15),$C7,"")</f>
        <v>1</v>
      </c>
      <c r="J7" s="2" t="e">
        <f>IF($F7&lt;=SMALL(F7:$F$30,25),$C7,"")</f>
        <v>#NUM!</v>
      </c>
      <c r="K7" s="2" t="e">
        <f>IF($F7&lt;=SMALL(F7:$F$30,30),$C7,"")</f>
        <v>#NUM!</v>
      </c>
    </row>
    <row r="8" spans="1:11">
      <c r="A8" s="2">
        <v>7</v>
      </c>
      <c r="B8" s="2">
        <v>1</v>
      </c>
      <c r="C8" s="2">
        <v>1</v>
      </c>
      <c r="D8" s="3">
        <v>6</v>
      </c>
      <c r="E8" s="3">
        <v>3</v>
      </c>
      <c r="F8" s="2">
        <f t="shared" si="0"/>
        <v>4.12310562561766</v>
      </c>
      <c r="G8" s="2">
        <f>RANK(F8,$F$2:$F$30,1)</f>
        <v>7</v>
      </c>
      <c r="H8" s="2">
        <f>IF($F8&lt;=SMALL(F8:$F$30,5),$C8,"")</f>
        <v>1</v>
      </c>
      <c r="I8" s="2">
        <f>IF($F8&lt;=SMALL(F8:$F$30,15),$C8,"")</f>
        <v>1</v>
      </c>
      <c r="J8" s="2" t="e">
        <f>IF($F8&lt;=SMALL(F8:$F$30,25),$C8,"")</f>
        <v>#NUM!</v>
      </c>
      <c r="K8" s="2" t="e">
        <f>IF($F8&lt;=SMALL(F8:$F$30,30),$C8,"")</f>
        <v>#NUM!</v>
      </c>
    </row>
    <row r="9" spans="1:11">
      <c r="A9" s="2">
        <v>8</v>
      </c>
      <c r="B9" s="2">
        <v>1</v>
      </c>
      <c r="C9" s="2">
        <v>1</v>
      </c>
      <c r="D9" s="3">
        <v>8</v>
      </c>
      <c r="E9" s="3">
        <v>5</v>
      </c>
      <c r="F9" s="2">
        <f t="shared" si="0"/>
        <v>6.70820393249937</v>
      </c>
      <c r="G9" s="2">
        <f>RANK(F9,$F$2:$F$30,1)</f>
        <v>12</v>
      </c>
      <c r="H9" s="2">
        <f>IF($F9&lt;=SMALL(F9:$F$30,5),$C9,"")</f>
        <v>1</v>
      </c>
      <c r="I9" s="2">
        <f>IF($F9&lt;=SMALL(F9:$F$30,15),$C9,"")</f>
        <v>1</v>
      </c>
      <c r="J9" s="2" t="e">
        <f>IF($F9&lt;=SMALL(F9:$F$30,25),$C9,"")</f>
        <v>#NUM!</v>
      </c>
      <c r="K9" s="2" t="e">
        <f>IF($F9&lt;=SMALL(F9:$F$30,30),$C9,"")</f>
        <v>#NUM!</v>
      </c>
    </row>
    <row r="10" spans="1:11">
      <c r="A10" s="2">
        <v>9</v>
      </c>
      <c r="B10" s="2">
        <v>1</v>
      </c>
      <c r="C10" s="2">
        <v>1</v>
      </c>
      <c r="D10" s="3">
        <v>8</v>
      </c>
      <c r="E10" s="3">
        <v>5</v>
      </c>
      <c r="F10" s="2">
        <f t="shared" si="0"/>
        <v>6.70820393249937</v>
      </c>
      <c r="G10" s="2">
        <f>RANK(F10,$F$2:$F$30,1)</f>
        <v>12</v>
      </c>
      <c r="H10" s="2">
        <f>IF($F10&lt;=SMALL(F10:$F$30,5),$C10,"")</f>
        <v>1</v>
      </c>
      <c r="I10" s="2">
        <f>IF($F10&lt;=SMALL(F10:$F$30,15),$C10,"")</f>
        <v>1</v>
      </c>
      <c r="J10" s="2" t="e">
        <f>IF($F10&lt;=SMALL(F10:$F$30,25),$C10,"")</f>
        <v>#NUM!</v>
      </c>
      <c r="K10" s="2" t="e">
        <f>IF($F10&lt;=SMALL(F10:$F$30,30),$C10,"")</f>
        <v>#NUM!</v>
      </c>
    </row>
    <row r="11" spans="1:11">
      <c r="A11" s="2">
        <v>10</v>
      </c>
      <c r="B11" s="2">
        <v>1</v>
      </c>
      <c r="C11" s="2">
        <v>1</v>
      </c>
      <c r="D11" s="3">
        <v>8</v>
      </c>
      <c r="E11" s="3">
        <v>5</v>
      </c>
      <c r="F11" s="2">
        <f t="shared" si="0"/>
        <v>6.70820393249937</v>
      </c>
      <c r="G11" s="2">
        <f>RANK(F11,$F$2:$F$30,1)</f>
        <v>12</v>
      </c>
      <c r="H11" s="2">
        <f>IF($F11&lt;=SMALL(F11:$F$30,5),$C11,"")</f>
        <v>1</v>
      </c>
      <c r="I11" s="2">
        <f>IF($F11&lt;=SMALL(F11:$F$30,15),$C11,"")</f>
        <v>1</v>
      </c>
      <c r="J11" s="2" t="e">
        <f>IF($F11&lt;=SMALL(F11:$F$30,25),$C11,"")</f>
        <v>#NUM!</v>
      </c>
      <c r="K11" s="2" t="e">
        <f>IF($F11&lt;=SMALL(F11:$F$30,30),$C11,"")</f>
        <v>#NUM!</v>
      </c>
    </row>
    <row r="12" spans="1:11">
      <c r="A12" s="2">
        <v>11</v>
      </c>
      <c r="B12" s="2">
        <v>1</v>
      </c>
      <c r="C12" s="2">
        <v>1</v>
      </c>
      <c r="D12" s="3">
        <v>12</v>
      </c>
      <c r="E12" s="3">
        <v>3</v>
      </c>
      <c r="F12" s="2">
        <f t="shared" si="0"/>
        <v>10.0498756211209</v>
      </c>
      <c r="G12" s="2">
        <f>RANK(F12,$F$2:$F$30,1)</f>
        <v>17</v>
      </c>
      <c r="H12" s="2" t="str">
        <f>IF($F12&lt;=SMALL(F12:$F$30,5),$C12,"")</f>
        <v/>
      </c>
      <c r="I12" s="2">
        <f>IF($F12&lt;=SMALL(F12:$F$30,15),$C12,"")</f>
        <v>1</v>
      </c>
      <c r="J12" s="2" t="e">
        <f>IF($F12&lt;=SMALL(F12:$F$30,25),$C12,"")</f>
        <v>#NUM!</v>
      </c>
      <c r="K12" s="2" t="e">
        <f>IF($F12&lt;=SMALL(F12:$F$30,30),$C12,"")</f>
        <v>#NUM!</v>
      </c>
    </row>
    <row r="13" spans="1:11">
      <c r="A13" s="2">
        <v>12</v>
      </c>
      <c r="B13" s="2">
        <v>1</v>
      </c>
      <c r="C13" s="2">
        <v>1</v>
      </c>
      <c r="D13" s="3">
        <v>12</v>
      </c>
      <c r="E13" s="3">
        <v>3</v>
      </c>
      <c r="F13" s="2">
        <f t="shared" si="0"/>
        <v>10.0498756211209</v>
      </c>
      <c r="G13" s="2">
        <f>RANK(F13,$F$2:$F$30,1)</f>
        <v>17</v>
      </c>
      <c r="H13" s="2" t="str">
        <f>IF($F13&lt;=SMALL(F13:$F$30,5),$C13,"")</f>
        <v/>
      </c>
      <c r="I13" s="2">
        <f>IF($F13&lt;=SMALL(F13:$F$30,15),$C13,"")</f>
        <v>1</v>
      </c>
      <c r="J13" s="2" t="e">
        <f>IF($F13&lt;=SMALL(F13:$F$30,25),$C13,"")</f>
        <v>#NUM!</v>
      </c>
      <c r="K13" s="2" t="e">
        <f>IF($F13&lt;=SMALL(F13:$F$30,30),$C13,"")</f>
        <v>#NUM!</v>
      </c>
    </row>
    <row r="14" spans="1:11">
      <c r="A14" s="2">
        <v>13</v>
      </c>
      <c r="B14" s="2">
        <v>1</v>
      </c>
      <c r="C14" s="2">
        <v>1</v>
      </c>
      <c r="D14" s="3">
        <v>16</v>
      </c>
      <c r="E14" s="3">
        <v>5</v>
      </c>
      <c r="F14" s="2">
        <f t="shared" si="0"/>
        <v>14.3178210632764</v>
      </c>
      <c r="G14" s="2">
        <f>RANK(F14,$F$2:$F$30,1)</f>
        <v>21</v>
      </c>
      <c r="H14" s="2" t="str">
        <f>IF($F14&lt;=SMALL(F14:$F$30,5),$C14,"")</f>
        <v/>
      </c>
      <c r="I14" s="2">
        <f>IF($F14&lt;=SMALL(F14:$F$30,15),$C14,"")</f>
        <v>1</v>
      </c>
      <c r="J14" s="2" t="e">
        <f>IF($F14&lt;=SMALL(F14:$F$30,25),$C14,"")</f>
        <v>#NUM!</v>
      </c>
      <c r="K14" s="2" t="e">
        <f>IF($F14&lt;=SMALL(F14:$F$30,30),$C14,"")</f>
        <v>#NUM!</v>
      </c>
    </row>
    <row r="15" spans="1:11">
      <c r="A15" s="2">
        <v>14</v>
      </c>
      <c r="B15" s="2">
        <v>1</v>
      </c>
      <c r="C15" s="2">
        <v>1</v>
      </c>
      <c r="D15" s="3">
        <v>16</v>
      </c>
      <c r="E15" s="3">
        <v>5</v>
      </c>
      <c r="F15" s="2">
        <f t="shared" si="0"/>
        <v>14.3178210632764</v>
      </c>
      <c r="G15" s="2">
        <f>RANK(F15,$F$2:$F$30,1)</f>
        <v>21</v>
      </c>
      <c r="H15" s="2" t="str">
        <f>IF($F15&lt;=SMALL(F15:$F$30,5),$C15,"")</f>
        <v/>
      </c>
      <c r="I15" s="2">
        <f>IF($F15&lt;=SMALL(F15:$F$30,15),$C15,"")</f>
        <v>1</v>
      </c>
      <c r="J15" s="2" t="e">
        <f>IF($F15&lt;=SMALL(F15:$F$30,25),$C15,"")</f>
        <v>#NUM!</v>
      </c>
      <c r="K15" s="2" t="e">
        <f>IF($F15&lt;=SMALL(F15:$F$30,30),$C15,"")</f>
        <v>#NUM!</v>
      </c>
    </row>
    <row r="16" spans="1:11">
      <c r="A16" s="2">
        <v>15</v>
      </c>
      <c r="B16" s="2">
        <v>1</v>
      </c>
      <c r="C16" s="2">
        <v>1</v>
      </c>
      <c r="D16" s="3">
        <v>18</v>
      </c>
      <c r="E16" s="3">
        <v>5</v>
      </c>
      <c r="F16" s="2">
        <f t="shared" si="0"/>
        <v>16.2788205960997</v>
      </c>
      <c r="G16" s="2">
        <f>RANK(F16,$F$2:$F$30,1)</f>
        <v>23</v>
      </c>
      <c r="H16" s="2" t="str">
        <f>IF($F16&lt;=SMALL(F16:$F$30,5),$C16,"")</f>
        <v/>
      </c>
      <c r="I16" s="2">
        <f>IF($F16&lt;=SMALL(F16:$F$30,15),$C16,"")</f>
        <v>1</v>
      </c>
      <c r="J16" s="2" t="e">
        <f>IF($F16&lt;=SMALL(F16:$F$30,25),$C16,"")</f>
        <v>#NUM!</v>
      </c>
      <c r="K16" s="2" t="e">
        <f>IF($F16&lt;=SMALL(F16:$F$30,30),$C16,"")</f>
        <v>#NUM!</v>
      </c>
    </row>
    <row r="17" spans="1:11">
      <c r="A17" s="2">
        <v>16</v>
      </c>
      <c r="B17" s="2">
        <v>1</v>
      </c>
      <c r="C17" s="2">
        <v>1</v>
      </c>
      <c r="D17" s="3">
        <v>18</v>
      </c>
      <c r="E17" s="3">
        <v>5</v>
      </c>
      <c r="F17" s="2">
        <f t="shared" si="0"/>
        <v>16.2788205960997</v>
      </c>
      <c r="G17" s="2">
        <f>RANK(F17,$F$2:$F$30,1)</f>
        <v>23</v>
      </c>
      <c r="H17" s="2" t="str">
        <f>IF($F17&lt;=SMALL(F17:$F$30,5),$C17,"")</f>
        <v/>
      </c>
      <c r="I17" s="2" t="e">
        <f>IF($F17&lt;=SMALL(F17:$F$30,15),$C17,"")</f>
        <v>#NUM!</v>
      </c>
      <c r="J17" s="2" t="e">
        <f>IF($F17&lt;=SMALL(F17:$F$30,25),$C17,"")</f>
        <v>#NUM!</v>
      </c>
      <c r="K17" s="2" t="e">
        <f>IF($F17&lt;=SMALL(F17:$F$30,30),$C17,"")</f>
        <v>#NUM!</v>
      </c>
    </row>
    <row r="18" spans="1:11">
      <c r="A18" s="2">
        <v>17</v>
      </c>
      <c r="B18" s="2">
        <v>1</v>
      </c>
      <c r="C18" s="2">
        <v>1</v>
      </c>
      <c r="D18" s="3">
        <v>22</v>
      </c>
      <c r="E18" s="3">
        <v>3</v>
      </c>
      <c r="F18" s="2">
        <f t="shared" si="0"/>
        <v>20.0249843945008</v>
      </c>
      <c r="G18" s="2">
        <f>RANK(F18,$F$2:$F$30,1)</f>
        <v>26</v>
      </c>
      <c r="H18" s="2" t="str">
        <f>IF($F18&lt;=SMALL(F18:$F$30,5),$C18,"")</f>
        <v/>
      </c>
      <c r="I18" s="2" t="e">
        <f>IF($F18&lt;=SMALL(F18:$F$30,15),$C18,"")</f>
        <v>#NUM!</v>
      </c>
      <c r="J18" s="2" t="e">
        <f>IF($F18&lt;=SMALL(F18:$F$30,25),$C18,"")</f>
        <v>#NUM!</v>
      </c>
      <c r="K18" s="2" t="e">
        <f>IF($F18&lt;=SMALL(F18:$F$30,30),$C18,"")</f>
        <v>#NUM!</v>
      </c>
    </row>
    <row r="19" spans="1:11">
      <c r="A19" s="2">
        <v>18</v>
      </c>
      <c r="B19" s="2">
        <v>1</v>
      </c>
      <c r="C19" s="2">
        <v>1</v>
      </c>
      <c r="D19" s="3">
        <v>24</v>
      </c>
      <c r="E19" s="3">
        <v>5</v>
      </c>
      <c r="F19" s="2">
        <f t="shared" si="0"/>
        <v>22.2036033111745</v>
      </c>
      <c r="G19" s="2">
        <f>RANK(F19,$F$2:$F$30,1)</f>
        <v>27</v>
      </c>
      <c r="H19" s="2" t="str">
        <f>IF($F19&lt;=SMALL(F19:$F$30,5),$C19,"")</f>
        <v/>
      </c>
      <c r="I19" s="2" t="e">
        <f>IF($F19&lt;=SMALL(F19:$F$30,15),$C19,"")</f>
        <v>#NUM!</v>
      </c>
      <c r="J19" s="2" t="e">
        <f>IF($F19&lt;=SMALL(F19:$F$30,25),$C19,"")</f>
        <v>#NUM!</v>
      </c>
      <c r="K19" s="2" t="e">
        <f>IF($F19&lt;=SMALL(F19:$F$30,30),$C19,"")</f>
        <v>#NUM!</v>
      </c>
    </row>
    <row r="20" spans="1:11">
      <c r="A20" s="2">
        <v>19</v>
      </c>
      <c r="B20" s="2">
        <v>1</v>
      </c>
      <c r="C20" s="2">
        <v>1</v>
      </c>
      <c r="D20" s="3">
        <v>28</v>
      </c>
      <c r="E20" s="3">
        <v>3</v>
      </c>
      <c r="F20" s="2">
        <f t="shared" si="0"/>
        <v>26.0192236625154</v>
      </c>
      <c r="G20" s="2">
        <f>RANK(F20,$F$2:$F$30,1)</f>
        <v>29</v>
      </c>
      <c r="H20" s="2" t="str">
        <f>IF($F20&lt;=SMALL(F20:$F$30,5),$C20,"")</f>
        <v/>
      </c>
      <c r="I20" s="2" t="e">
        <f>IF($F20&lt;=SMALL(F20:$F$30,15),$C20,"")</f>
        <v>#NUM!</v>
      </c>
      <c r="J20" s="2" t="e">
        <f>IF($F20&lt;=SMALL(F20:$F$30,25),$C20,"")</f>
        <v>#NUM!</v>
      </c>
      <c r="K20" s="2" t="e">
        <f>IF($F20&lt;=SMALL(F20:$F$30,30),$C20,"")</f>
        <v>#NUM!</v>
      </c>
    </row>
    <row r="21" spans="1:11">
      <c r="A21" s="2">
        <v>20</v>
      </c>
      <c r="B21" s="2">
        <v>1</v>
      </c>
      <c r="C21" s="2">
        <v>2</v>
      </c>
      <c r="D21" s="3">
        <v>2</v>
      </c>
      <c r="E21" s="3">
        <v>1</v>
      </c>
      <c r="F21" s="2">
        <f t="shared" si="0"/>
        <v>1</v>
      </c>
      <c r="G21" s="2">
        <f>RANK(F21,$F$2:$F$30,1)</f>
        <v>1</v>
      </c>
      <c r="H21" s="2">
        <f>IF($F21&lt;=SMALL(F21:$F$30,5),$C21,"")</f>
        <v>2</v>
      </c>
      <c r="I21" s="2" t="e">
        <f>IF($F21&lt;=SMALL(F21:$F$30,15),$C21,"")</f>
        <v>#NUM!</v>
      </c>
      <c r="J21" s="2" t="e">
        <f>IF($F21&lt;=SMALL(F21:$F$30,25),$C21,"")</f>
        <v>#NUM!</v>
      </c>
      <c r="K21" s="2" t="e">
        <f>IF($F21&lt;=SMALL(F21:$F$30,30),$C21,"")</f>
        <v>#NUM!</v>
      </c>
    </row>
    <row r="22" spans="1:11">
      <c r="A22" s="2">
        <v>21</v>
      </c>
      <c r="B22" s="2">
        <v>1</v>
      </c>
      <c r="C22" s="2">
        <v>2</v>
      </c>
      <c r="D22" s="3">
        <v>2</v>
      </c>
      <c r="E22" s="3">
        <v>1</v>
      </c>
      <c r="F22" s="2">
        <f t="shared" si="0"/>
        <v>1</v>
      </c>
      <c r="G22" s="2">
        <f>RANK(F22,$F$2:$F$30,1)</f>
        <v>1</v>
      </c>
      <c r="H22" s="2">
        <f>IF($F22&lt;=SMALL(F22:$F$30,5),$C22,"")</f>
        <v>2</v>
      </c>
      <c r="I22" s="2" t="e">
        <f>IF($F22&lt;=SMALL(F22:$F$30,15),$C22,"")</f>
        <v>#NUM!</v>
      </c>
      <c r="J22" s="2" t="e">
        <f>IF($F22&lt;=SMALL(F22:$F$30,25),$C22,"")</f>
        <v>#NUM!</v>
      </c>
      <c r="K22" s="2" t="e">
        <f>IF($F22&lt;=SMALL(F22:$F$30,30),$C22,"")</f>
        <v>#NUM!</v>
      </c>
    </row>
    <row r="23" spans="1:11">
      <c r="A23" s="2">
        <v>22</v>
      </c>
      <c r="B23" s="2">
        <v>1</v>
      </c>
      <c r="C23" s="2">
        <v>2</v>
      </c>
      <c r="D23" s="3">
        <v>2</v>
      </c>
      <c r="E23" s="3">
        <v>7</v>
      </c>
      <c r="F23" s="2">
        <f t="shared" si="0"/>
        <v>5</v>
      </c>
      <c r="G23" s="2">
        <f>RANK(F23,$F$2:$F$30,1)</f>
        <v>10</v>
      </c>
      <c r="H23" s="2">
        <f>IF($F23&lt;=SMALL(F23:$F$30,5),$C23,"")</f>
        <v>2</v>
      </c>
      <c r="I23" s="2" t="e">
        <f>IF($F23&lt;=SMALL(F23:$F$30,15),$C23,"")</f>
        <v>#NUM!</v>
      </c>
      <c r="J23" s="2" t="e">
        <f>IF($F23&lt;=SMALL(F23:$F$30,25),$C23,"")</f>
        <v>#NUM!</v>
      </c>
      <c r="K23" s="2" t="e">
        <f>IF($F23&lt;=SMALL(F23:$F$30,30),$C23,"")</f>
        <v>#NUM!</v>
      </c>
    </row>
    <row r="24" spans="1:11">
      <c r="A24" s="2">
        <v>23</v>
      </c>
      <c r="B24" s="2">
        <v>1</v>
      </c>
      <c r="C24" s="2">
        <v>2</v>
      </c>
      <c r="D24" s="3">
        <v>2</v>
      </c>
      <c r="E24" s="3">
        <v>7</v>
      </c>
      <c r="F24" s="2">
        <f t="shared" si="0"/>
        <v>5</v>
      </c>
      <c r="G24" s="2">
        <f>RANK(F24,$F$2:$F$30,1)</f>
        <v>10</v>
      </c>
      <c r="H24" s="2">
        <f>IF($F24&lt;=SMALL(F24:$F$30,5),$C24,"")</f>
        <v>2</v>
      </c>
      <c r="I24" s="2" t="e">
        <f>IF($F24&lt;=SMALL(F24:$F$30,15),$C24,"")</f>
        <v>#NUM!</v>
      </c>
      <c r="J24" s="2" t="e">
        <f>IF($F24&lt;=SMALL(F24:$F$30,25),$C24,"")</f>
        <v>#NUM!</v>
      </c>
      <c r="K24" s="2" t="e">
        <f>IF($F24&lt;=SMALL(F24:$F$30,30),$C24,"")</f>
        <v>#NUM!</v>
      </c>
    </row>
    <row r="25" spans="1:11">
      <c r="A25" s="2">
        <v>24</v>
      </c>
      <c r="B25" s="2">
        <v>1</v>
      </c>
      <c r="C25" s="2">
        <v>2</v>
      </c>
      <c r="D25" s="3">
        <v>20</v>
      </c>
      <c r="E25" s="3">
        <v>3</v>
      </c>
      <c r="F25" s="2">
        <f t="shared" si="0"/>
        <v>18.0277563773199</v>
      </c>
      <c r="G25" s="2">
        <f>RANK(F25,$F$2:$F$30,1)</f>
        <v>25</v>
      </c>
      <c r="H25" s="2">
        <f>IF($F25&lt;=SMALL(F25:$F$30,5),$C25,"")</f>
        <v>2</v>
      </c>
      <c r="I25" s="2" t="e">
        <f>IF($F25&lt;=SMALL(F25:$F$30,15),$C25,"")</f>
        <v>#NUM!</v>
      </c>
      <c r="J25" s="2" t="e">
        <f>IF($F25&lt;=SMALL(F25:$F$30,25),$C25,"")</f>
        <v>#NUM!</v>
      </c>
      <c r="K25" s="2" t="e">
        <f>IF($F25&lt;=SMALL(F25:$F$30,30),$C25,"")</f>
        <v>#NUM!</v>
      </c>
    </row>
    <row r="26" spans="1:11">
      <c r="A26" s="2">
        <v>25</v>
      </c>
      <c r="B26" s="2">
        <v>1</v>
      </c>
      <c r="C26" s="2">
        <v>3</v>
      </c>
      <c r="D26" s="3">
        <v>10</v>
      </c>
      <c r="E26" s="3">
        <v>3</v>
      </c>
      <c r="F26" s="2">
        <f t="shared" si="0"/>
        <v>8.06225774829855</v>
      </c>
      <c r="G26" s="2">
        <f>RANK(F26,$F$2:$F$30,1)</f>
        <v>15</v>
      </c>
      <c r="H26" s="2">
        <f>IF($F26&lt;=SMALL(F26:$F$30,5),$C26,"")</f>
        <v>3</v>
      </c>
      <c r="I26" s="2" t="e">
        <f>IF($F26&lt;=SMALL(F26:$F$30,15),$C26,"")</f>
        <v>#NUM!</v>
      </c>
      <c r="J26" s="2" t="e">
        <f>IF($F26&lt;=SMALL(F26:$F$30,25),$C26,"")</f>
        <v>#NUM!</v>
      </c>
      <c r="K26" s="2" t="e">
        <f>IF($F26&lt;=SMALL(F26:$F$30,30),$C26,"")</f>
        <v>#NUM!</v>
      </c>
    </row>
    <row r="27" spans="1:11">
      <c r="A27" s="2">
        <v>26</v>
      </c>
      <c r="B27" s="2">
        <v>1</v>
      </c>
      <c r="C27" s="2">
        <v>3</v>
      </c>
      <c r="D27" s="3">
        <v>10</v>
      </c>
      <c r="E27" s="3">
        <v>3</v>
      </c>
      <c r="F27" s="2">
        <f t="shared" si="0"/>
        <v>8.06225774829855</v>
      </c>
      <c r="G27" s="2">
        <f>RANK(F27,$F$2:$F$30,1)</f>
        <v>15</v>
      </c>
      <c r="H27" s="2" t="e">
        <f>IF($F27&lt;=SMALL(F27:$F$30,5),$C27,"")</f>
        <v>#NUM!</v>
      </c>
      <c r="I27" s="2" t="e">
        <f>IF($F27&lt;=SMALL(F27:$F$30,15),$C27,"")</f>
        <v>#NUM!</v>
      </c>
      <c r="J27" s="2" t="e">
        <f>IF($F27&lt;=SMALL(F27:$F$30,25),$C27,"")</f>
        <v>#NUM!</v>
      </c>
      <c r="K27" s="2" t="e">
        <f>IF($F27&lt;=SMALL(F27:$F$30,30),$C27,"")</f>
        <v>#NUM!</v>
      </c>
    </row>
    <row r="28" spans="1:11">
      <c r="A28" s="2">
        <v>27</v>
      </c>
      <c r="B28" s="2">
        <v>1</v>
      </c>
      <c r="C28" s="2">
        <v>3</v>
      </c>
      <c r="D28" s="3">
        <v>14</v>
      </c>
      <c r="E28" s="3">
        <v>5</v>
      </c>
      <c r="F28" s="2">
        <f t="shared" si="0"/>
        <v>12.369316876853</v>
      </c>
      <c r="G28" s="2">
        <f>RANK(F28,$F$2:$F$30,1)</f>
        <v>19</v>
      </c>
      <c r="H28" s="2" t="e">
        <f>IF($F28&lt;=SMALL(F28:$F$30,5),$C28,"")</f>
        <v>#NUM!</v>
      </c>
      <c r="I28" s="2" t="e">
        <f>IF($F28&lt;=SMALL(F28:$F$30,15),$C28,"")</f>
        <v>#NUM!</v>
      </c>
      <c r="J28" s="2" t="e">
        <f>IF($F28&lt;=SMALL(F28:$F$30,25),$C28,"")</f>
        <v>#NUM!</v>
      </c>
      <c r="K28" s="2" t="e">
        <f>IF($F28&lt;=SMALL(F28:$F$30,30),$C28,"")</f>
        <v>#NUM!</v>
      </c>
    </row>
    <row r="29" spans="1:11">
      <c r="A29" s="2">
        <v>28</v>
      </c>
      <c r="B29" s="2">
        <v>1</v>
      </c>
      <c r="C29" s="2">
        <v>3</v>
      </c>
      <c r="D29" s="3">
        <v>14</v>
      </c>
      <c r="E29" s="3">
        <v>5</v>
      </c>
      <c r="F29" s="2">
        <f t="shared" si="0"/>
        <v>12.369316876853</v>
      </c>
      <c r="G29" s="2">
        <f>RANK(F29,$F$2:$F$30,1)</f>
        <v>19</v>
      </c>
      <c r="H29" s="2" t="e">
        <f>IF($F29&lt;=SMALL(F29:$F$30,5),$C29,"")</f>
        <v>#NUM!</v>
      </c>
      <c r="I29" s="2" t="e">
        <f>IF($F29&lt;=SMALL(F29:$F$30,15),$C29,"")</f>
        <v>#NUM!</v>
      </c>
      <c r="J29" s="2" t="e">
        <f>IF($F29&lt;=SMALL(F29:$F$30,25),$C29,"")</f>
        <v>#NUM!</v>
      </c>
      <c r="K29" s="2" t="e">
        <f>IF($F29&lt;=SMALL(F29:$F$30,30),$C29,"")</f>
        <v>#NUM!</v>
      </c>
    </row>
    <row r="30" spans="1:11">
      <c r="A30" s="2">
        <v>29</v>
      </c>
      <c r="B30" s="2">
        <v>1</v>
      </c>
      <c r="C30" s="2">
        <v>4</v>
      </c>
      <c r="D30" s="3">
        <v>26</v>
      </c>
      <c r="E30" s="3">
        <v>5</v>
      </c>
      <c r="F30" s="2">
        <f t="shared" si="0"/>
        <v>24.1867732448956</v>
      </c>
      <c r="G30" s="2">
        <f>RANK(F30,$F$2:$F$30,1)</f>
        <v>28</v>
      </c>
      <c r="H30" s="2" t="e">
        <f>IF($F30&lt;=SMALL(F30:$F$30,5),$C30,"")</f>
        <v>#NUM!</v>
      </c>
      <c r="I30" s="2" t="e">
        <f>IF($F30&lt;=SMALL(F30:$F$30,15),$C30,"")</f>
        <v>#NUM!</v>
      </c>
      <c r="J30" s="2" t="e">
        <f>IF($F30&lt;=SMALL(F30:$F$30,25),$C30,"")</f>
        <v>#NUM!</v>
      </c>
      <c r="K30" s="2" t="e">
        <f>IF($F30&lt;=SMALL(F30:$F$30,30),$C30,"")</f>
        <v>#NUM!</v>
      </c>
    </row>
    <row r="31" spans="1:6">
      <c r="A31" s="4">
        <v>30</v>
      </c>
      <c r="B31" s="4">
        <v>1</v>
      </c>
      <c r="C31" s="4" t="s">
        <v>60</v>
      </c>
      <c r="D31" s="4">
        <v>2</v>
      </c>
      <c r="E31" s="5">
        <v>2</v>
      </c>
      <c r="F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dataset</vt:lpstr>
      <vt:lpstr>numerik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2020-06-15T12:47:00Z</dcterms:created>
  <dcterms:modified xsi:type="dcterms:W3CDTF">2025-04-02T06:03:48Z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65CF7D36203542658D8A6198465B7076_12</vt:lpwstr>
  </property>
  <property fmtid="{D5CDD505-2E9C-101B-9397-08002B2CF9AE}" pid="3" name="KSOProductBuildVer">
    <vt:lpwstr>1033-12.2.0.20326</vt:lpwstr>
  </property>
</Properties>
</file>